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Override PartName="/xl/charts/chart6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gif" ContentType="image/gif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65" yWindow="120" windowWidth="23040" windowHeight="11640" activeTab="1"/>
  </bookViews>
  <sheets>
    <sheet name="theory" sheetId="2" r:id="rId1"/>
    <sheet name="calculator" sheetId="3" r:id="rId2"/>
    <sheet name="charts - absolute" sheetId="5" r:id="rId3"/>
    <sheet name="charts - relative" sheetId="4" r:id="rId4"/>
  </sheets>
  <calcPr calcId="125725"/>
</workbook>
</file>

<file path=xl/calcChain.xml><?xml version="1.0" encoding="utf-8"?>
<calcChain xmlns="http://schemas.openxmlformats.org/spreadsheetml/2006/main">
  <c r="E22" i="3"/>
  <c r="D22"/>
  <c r="D25" l="1"/>
  <c r="E25"/>
  <c r="E29" s="1"/>
  <c r="E24"/>
  <c r="E28" s="1"/>
  <c r="D24"/>
  <c r="D28" s="1"/>
  <c r="D26" l="1"/>
  <c r="D30" s="1"/>
  <c r="D29"/>
  <c r="E26"/>
  <c r="E30" s="1"/>
  <c r="D31" l="1"/>
  <c r="E31"/>
  <c r="L13" i="5"/>
  <c r="K13"/>
  <c r="J13"/>
  <c r="I13"/>
  <c r="H13"/>
  <c r="G13"/>
  <c r="F13"/>
  <c r="E13"/>
  <c r="D13"/>
  <c r="L13" i="4"/>
  <c r="K13"/>
  <c r="J13"/>
  <c r="I13"/>
  <c r="H13"/>
  <c r="G13"/>
  <c r="F13"/>
  <c r="E13"/>
  <c r="D13"/>
  <c r="L48" i="5"/>
  <c r="K48"/>
  <c r="J48"/>
  <c r="I48"/>
  <c r="H48"/>
  <c r="G48"/>
  <c r="F48"/>
  <c r="E48"/>
  <c r="D48"/>
  <c r="L21"/>
  <c r="K21"/>
  <c r="J21"/>
  <c r="I21"/>
  <c r="H21"/>
  <c r="G21"/>
  <c r="F21"/>
  <c r="E21"/>
  <c r="D21"/>
  <c r="F76"/>
  <c r="B76"/>
  <c r="L75"/>
  <c r="K75"/>
  <c r="J75"/>
  <c r="I75"/>
  <c r="H75"/>
  <c r="G75"/>
  <c r="F75"/>
  <c r="E75"/>
  <c r="D75"/>
  <c r="B49"/>
  <c r="K49" s="1"/>
  <c r="B22"/>
  <c r="B76" i="4"/>
  <c r="B77" s="1"/>
  <c r="B49"/>
  <c r="B50" s="1"/>
  <c r="B22"/>
  <c r="B23" s="1"/>
  <c r="B24" s="1"/>
  <c r="B25" s="1"/>
  <c r="B26" s="1"/>
  <c r="B27" s="1"/>
  <c r="B28" s="1"/>
  <c r="B29" s="1"/>
  <c r="B30" s="1"/>
  <c r="B31" s="1"/>
  <c r="B32" s="1"/>
  <c r="B33" s="1"/>
  <c r="B34" s="1"/>
  <c r="B35" s="1"/>
  <c r="B36" s="1"/>
  <c r="B37" s="1"/>
  <c r="L49"/>
  <c r="K49"/>
  <c r="J49"/>
  <c r="I49"/>
  <c r="H49"/>
  <c r="G49"/>
  <c r="F49"/>
  <c r="E49"/>
  <c r="D49"/>
  <c r="L48"/>
  <c r="K48"/>
  <c r="J48"/>
  <c r="I48"/>
  <c r="H48"/>
  <c r="G48"/>
  <c r="F48"/>
  <c r="E48"/>
  <c r="D48"/>
  <c r="L76"/>
  <c r="J76"/>
  <c r="H76"/>
  <c r="F76"/>
  <c r="D76"/>
  <c r="L75"/>
  <c r="K75"/>
  <c r="J75"/>
  <c r="I75"/>
  <c r="H75"/>
  <c r="G75"/>
  <c r="F75"/>
  <c r="E75"/>
  <c r="D75"/>
  <c r="L21"/>
  <c r="D21"/>
  <c r="K21"/>
  <c r="J21"/>
  <c r="I21"/>
  <c r="H21"/>
  <c r="G21"/>
  <c r="F21"/>
  <c r="E21"/>
  <c r="C22" i="3"/>
  <c r="C25" l="1"/>
  <c r="C29" s="1"/>
  <c r="D49" i="5"/>
  <c r="H49"/>
  <c r="L49"/>
  <c r="F49"/>
  <c r="J49"/>
  <c r="L22"/>
  <c r="J22"/>
  <c r="H22"/>
  <c r="F22"/>
  <c r="D22"/>
  <c r="B77"/>
  <c r="L76"/>
  <c r="H76"/>
  <c r="D76"/>
  <c r="J76"/>
  <c r="E22"/>
  <c r="I22"/>
  <c r="G22"/>
  <c r="K22"/>
  <c r="E49"/>
  <c r="G49"/>
  <c r="I49"/>
  <c r="B23"/>
  <c r="B78"/>
  <c r="K77"/>
  <c r="I77"/>
  <c r="G77"/>
  <c r="E77"/>
  <c r="L77"/>
  <c r="J77"/>
  <c r="H77"/>
  <c r="F77"/>
  <c r="D77"/>
  <c r="B50"/>
  <c r="E76"/>
  <c r="G76"/>
  <c r="I76"/>
  <c r="K76"/>
  <c r="E76" i="4"/>
  <c r="G76"/>
  <c r="I76"/>
  <c r="K76"/>
  <c r="B78"/>
  <c r="B79" s="1"/>
  <c r="B80" s="1"/>
  <c r="B81" s="1"/>
  <c r="B82" s="1"/>
  <c r="B83" s="1"/>
  <c r="B84" s="1"/>
  <c r="L77"/>
  <c r="E77"/>
  <c r="G77"/>
  <c r="I77"/>
  <c r="K77"/>
  <c r="D77"/>
  <c r="F77"/>
  <c r="H77"/>
  <c r="J77"/>
  <c r="B51"/>
  <c r="B52" s="1"/>
  <c r="B53" s="1"/>
  <c r="B54" s="1"/>
  <c r="B55" s="1"/>
  <c r="B56" s="1"/>
  <c r="B57" s="1"/>
  <c r="B58" s="1"/>
  <c r="B59" s="1"/>
  <c r="B60" s="1"/>
  <c r="B61" s="1"/>
  <c r="B62" s="1"/>
  <c r="L50"/>
  <c r="B38"/>
  <c r="B39" s="1"/>
  <c r="B40" s="1"/>
  <c r="B41" s="1"/>
  <c r="K37"/>
  <c r="I37"/>
  <c r="G37"/>
  <c r="E37"/>
  <c r="L37"/>
  <c r="J37"/>
  <c r="H37"/>
  <c r="F37"/>
  <c r="D37"/>
  <c r="E50"/>
  <c r="G50"/>
  <c r="I50"/>
  <c r="K50"/>
  <c r="D50"/>
  <c r="F50"/>
  <c r="H50"/>
  <c r="J50"/>
  <c r="J23"/>
  <c r="D22"/>
  <c r="L22"/>
  <c r="D23"/>
  <c r="L23"/>
  <c r="F22"/>
  <c r="H22"/>
  <c r="J22"/>
  <c r="E23"/>
  <c r="G23"/>
  <c r="I23"/>
  <c r="K23"/>
  <c r="E22"/>
  <c r="G22"/>
  <c r="I22"/>
  <c r="K22"/>
  <c r="F23"/>
  <c r="H23"/>
  <c r="C24" i="3"/>
  <c r="C28" s="1"/>
  <c r="C26" l="1"/>
  <c r="C30" s="1"/>
  <c r="L50" i="5"/>
  <c r="J50"/>
  <c r="H50"/>
  <c r="F50"/>
  <c r="D50"/>
  <c r="K50"/>
  <c r="G50"/>
  <c r="I50"/>
  <c r="E50"/>
  <c r="K23"/>
  <c r="I23"/>
  <c r="G23"/>
  <c r="E23"/>
  <c r="J23"/>
  <c r="F23"/>
  <c r="L23"/>
  <c r="H23"/>
  <c r="D23"/>
  <c r="B24"/>
  <c r="B51"/>
  <c r="B79"/>
  <c r="K78"/>
  <c r="I78"/>
  <c r="G78"/>
  <c r="E78"/>
  <c r="L78"/>
  <c r="J78"/>
  <c r="H78"/>
  <c r="F78"/>
  <c r="D78"/>
  <c r="B85" i="4"/>
  <c r="B86" s="1"/>
  <c r="B87" s="1"/>
  <c r="B88" s="1"/>
  <c r="B89" s="1"/>
  <c r="B90" s="1"/>
  <c r="B91" s="1"/>
  <c r="B92" s="1"/>
  <c r="B93" s="1"/>
  <c r="B94" s="1"/>
  <c r="B95" s="1"/>
  <c r="K84"/>
  <c r="I84"/>
  <c r="G84"/>
  <c r="E84"/>
  <c r="L84"/>
  <c r="J84"/>
  <c r="H84"/>
  <c r="F84"/>
  <c r="D84"/>
  <c r="B63"/>
  <c r="B64" s="1"/>
  <c r="B65" s="1"/>
  <c r="B66" s="1"/>
  <c r="B67" s="1"/>
  <c r="B68" s="1"/>
  <c r="K62"/>
  <c r="I62"/>
  <c r="G62"/>
  <c r="E62"/>
  <c r="L62"/>
  <c r="J62"/>
  <c r="H62"/>
  <c r="F62"/>
  <c r="D62"/>
  <c r="K78"/>
  <c r="I78"/>
  <c r="G78"/>
  <c r="E78"/>
  <c r="L78"/>
  <c r="J78"/>
  <c r="H78"/>
  <c r="F78"/>
  <c r="D78"/>
  <c r="K51"/>
  <c r="I51"/>
  <c r="G51"/>
  <c r="E51"/>
  <c r="L51"/>
  <c r="J51"/>
  <c r="H51"/>
  <c r="F51"/>
  <c r="D51"/>
  <c r="L24"/>
  <c r="D24"/>
  <c r="K24"/>
  <c r="I24"/>
  <c r="G24"/>
  <c r="E24"/>
  <c r="J24"/>
  <c r="H24"/>
  <c r="F24"/>
  <c r="C31" i="3" l="1"/>
  <c r="L24" i="5"/>
  <c r="J24"/>
  <c r="H24"/>
  <c r="F24"/>
  <c r="D24"/>
  <c r="I24"/>
  <c r="E24"/>
  <c r="K24"/>
  <c r="G24"/>
  <c r="K51"/>
  <c r="I51"/>
  <c r="G51"/>
  <c r="E51"/>
  <c r="J51"/>
  <c r="F51"/>
  <c r="L51"/>
  <c r="H51"/>
  <c r="D51"/>
  <c r="B80"/>
  <c r="K79"/>
  <c r="I79"/>
  <c r="G79"/>
  <c r="E79"/>
  <c r="L79"/>
  <c r="J79"/>
  <c r="H79"/>
  <c r="F79"/>
  <c r="D79"/>
  <c r="B52"/>
  <c r="B25"/>
  <c r="K80" i="4"/>
  <c r="I80"/>
  <c r="G80"/>
  <c r="E80"/>
  <c r="L80"/>
  <c r="J80"/>
  <c r="H80"/>
  <c r="F80"/>
  <c r="D80"/>
  <c r="L79"/>
  <c r="J79"/>
  <c r="H79"/>
  <c r="F79"/>
  <c r="D79"/>
  <c r="K79"/>
  <c r="I79"/>
  <c r="G79"/>
  <c r="E79"/>
  <c r="L52"/>
  <c r="J52"/>
  <c r="H52"/>
  <c r="F52"/>
  <c r="D52"/>
  <c r="K52"/>
  <c r="I52"/>
  <c r="G52"/>
  <c r="E52"/>
  <c r="L25"/>
  <c r="D25"/>
  <c r="J25"/>
  <c r="H25"/>
  <c r="F25"/>
  <c r="K25"/>
  <c r="I25"/>
  <c r="G25"/>
  <c r="E25"/>
  <c r="K25" i="5" l="1"/>
  <c r="I25"/>
  <c r="G25"/>
  <c r="E25"/>
  <c r="L25"/>
  <c r="H25"/>
  <c r="D25"/>
  <c r="J25"/>
  <c r="F25"/>
  <c r="L52"/>
  <c r="J52"/>
  <c r="H52"/>
  <c r="F52"/>
  <c r="D52"/>
  <c r="K52"/>
  <c r="I52"/>
  <c r="E52"/>
  <c r="G52"/>
  <c r="B81"/>
  <c r="K80"/>
  <c r="I80"/>
  <c r="G80"/>
  <c r="E80"/>
  <c r="L80"/>
  <c r="J80"/>
  <c r="H80"/>
  <c r="F80"/>
  <c r="D80"/>
  <c r="B26"/>
  <c r="B53"/>
  <c r="L81" i="4"/>
  <c r="J81"/>
  <c r="H81"/>
  <c r="F81"/>
  <c r="D81"/>
  <c r="K81"/>
  <c r="I81"/>
  <c r="G81"/>
  <c r="E81"/>
  <c r="K53"/>
  <c r="I53"/>
  <c r="G53"/>
  <c r="E53"/>
  <c r="L53"/>
  <c r="J53"/>
  <c r="H53"/>
  <c r="F53"/>
  <c r="D53"/>
  <c r="L26"/>
  <c r="D26"/>
  <c r="K26"/>
  <c r="I26"/>
  <c r="G26"/>
  <c r="E26"/>
  <c r="J26"/>
  <c r="H26"/>
  <c r="F26"/>
  <c r="L26" i="5" l="1"/>
  <c r="J26"/>
  <c r="H26"/>
  <c r="F26"/>
  <c r="D26"/>
  <c r="K26"/>
  <c r="G26"/>
  <c r="I26"/>
  <c r="E26"/>
  <c r="K53"/>
  <c r="I53"/>
  <c r="G53"/>
  <c r="E53"/>
  <c r="L53"/>
  <c r="J53"/>
  <c r="H53"/>
  <c r="F53"/>
  <c r="D53"/>
  <c r="B82"/>
  <c r="K81"/>
  <c r="I81"/>
  <c r="G81"/>
  <c r="E81"/>
  <c r="L81"/>
  <c r="J81"/>
  <c r="H81"/>
  <c r="F81"/>
  <c r="D81"/>
  <c r="B54"/>
  <c r="B27"/>
  <c r="K82" i="4"/>
  <c r="I82"/>
  <c r="G82"/>
  <c r="E82"/>
  <c r="L82"/>
  <c r="J82"/>
  <c r="H82"/>
  <c r="F82"/>
  <c r="D82"/>
  <c r="L54"/>
  <c r="J54"/>
  <c r="H54"/>
  <c r="F54"/>
  <c r="D54"/>
  <c r="K54"/>
  <c r="I54"/>
  <c r="G54"/>
  <c r="E54"/>
  <c r="L27"/>
  <c r="D27"/>
  <c r="J27"/>
  <c r="H27"/>
  <c r="F27"/>
  <c r="K27"/>
  <c r="I27"/>
  <c r="G27"/>
  <c r="E27"/>
  <c r="L54" i="5" l="1"/>
  <c r="J54"/>
  <c r="H54"/>
  <c r="F54"/>
  <c r="D54"/>
  <c r="K54"/>
  <c r="I54"/>
  <c r="G54"/>
  <c r="E54"/>
  <c r="K27"/>
  <c r="I27"/>
  <c r="G27"/>
  <c r="E27"/>
  <c r="J27"/>
  <c r="F27"/>
  <c r="L27"/>
  <c r="H27"/>
  <c r="D27"/>
  <c r="B83"/>
  <c r="K82"/>
  <c r="I82"/>
  <c r="G82"/>
  <c r="E82"/>
  <c r="L82"/>
  <c r="J82"/>
  <c r="H82"/>
  <c r="F82"/>
  <c r="D82"/>
  <c r="B28"/>
  <c r="B55"/>
  <c r="L83" i="4"/>
  <c r="J83"/>
  <c r="H83"/>
  <c r="F83"/>
  <c r="D83"/>
  <c r="K83"/>
  <c r="I83"/>
  <c r="G83"/>
  <c r="E83"/>
  <c r="K55"/>
  <c r="I55"/>
  <c r="G55"/>
  <c r="E55"/>
  <c r="L55"/>
  <c r="J55"/>
  <c r="H55"/>
  <c r="F55"/>
  <c r="D55"/>
  <c r="L28"/>
  <c r="D28"/>
  <c r="K28"/>
  <c r="I28"/>
  <c r="G28"/>
  <c r="E28"/>
  <c r="J28"/>
  <c r="H28"/>
  <c r="F28"/>
  <c r="L28" i="5" l="1"/>
  <c r="J28"/>
  <c r="H28"/>
  <c r="F28"/>
  <c r="D28"/>
  <c r="I28"/>
  <c r="E28"/>
  <c r="K28"/>
  <c r="G28"/>
  <c r="K55"/>
  <c r="I55"/>
  <c r="G55"/>
  <c r="E55"/>
  <c r="L55"/>
  <c r="J55"/>
  <c r="H55"/>
  <c r="F55"/>
  <c r="D55"/>
  <c r="B84"/>
  <c r="K83"/>
  <c r="I83"/>
  <c r="G83"/>
  <c r="E83"/>
  <c r="L83"/>
  <c r="J83"/>
  <c r="H83"/>
  <c r="F83"/>
  <c r="D83"/>
  <c r="B56"/>
  <c r="B29"/>
  <c r="K85" i="4"/>
  <c r="I85"/>
  <c r="G85"/>
  <c r="E85"/>
  <c r="L85"/>
  <c r="J85"/>
  <c r="H85"/>
  <c r="F85"/>
  <c r="D85"/>
  <c r="L56"/>
  <c r="J56"/>
  <c r="H56"/>
  <c r="F56"/>
  <c r="D56"/>
  <c r="K56"/>
  <c r="I56"/>
  <c r="G56"/>
  <c r="E56"/>
  <c r="L29"/>
  <c r="D29"/>
  <c r="J29"/>
  <c r="H29"/>
  <c r="F29"/>
  <c r="K29"/>
  <c r="I29"/>
  <c r="G29"/>
  <c r="E29"/>
  <c r="L56" i="5" l="1"/>
  <c r="J56"/>
  <c r="H56"/>
  <c r="F56"/>
  <c r="D56"/>
  <c r="K56"/>
  <c r="I56"/>
  <c r="G56"/>
  <c r="E56"/>
  <c r="K29"/>
  <c r="I29"/>
  <c r="G29"/>
  <c r="E29"/>
  <c r="L29"/>
  <c r="H29"/>
  <c r="D29"/>
  <c r="J29"/>
  <c r="F29"/>
  <c r="B85"/>
  <c r="K84"/>
  <c r="I84"/>
  <c r="G84"/>
  <c r="E84"/>
  <c r="L84"/>
  <c r="J84"/>
  <c r="H84"/>
  <c r="F84"/>
  <c r="D84"/>
  <c r="B30"/>
  <c r="B57"/>
  <c r="L86" i="4"/>
  <c r="J86"/>
  <c r="H86"/>
  <c r="F86"/>
  <c r="D86"/>
  <c r="K86"/>
  <c r="I86"/>
  <c r="G86"/>
  <c r="E86"/>
  <c r="K57"/>
  <c r="I57"/>
  <c r="G57"/>
  <c r="E57"/>
  <c r="L57"/>
  <c r="J57"/>
  <c r="H57"/>
  <c r="F57"/>
  <c r="D57"/>
  <c r="L30"/>
  <c r="D30"/>
  <c r="K30"/>
  <c r="I30"/>
  <c r="G30"/>
  <c r="E30"/>
  <c r="J30"/>
  <c r="H30"/>
  <c r="F30"/>
  <c r="L30" i="5" l="1"/>
  <c r="J30"/>
  <c r="H30"/>
  <c r="F30"/>
  <c r="D30"/>
  <c r="K30"/>
  <c r="G30"/>
  <c r="I30"/>
  <c r="E30"/>
  <c r="K57"/>
  <c r="I57"/>
  <c r="G57"/>
  <c r="E57"/>
  <c r="L57"/>
  <c r="J57"/>
  <c r="H57"/>
  <c r="F57"/>
  <c r="D57"/>
  <c r="B58"/>
  <c r="B86"/>
  <c r="K85"/>
  <c r="I85"/>
  <c r="G85"/>
  <c r="E85"/>
  <c r="L85"/>
  <c r="J85"/>
  <c r="H85"/>
  <c r="F85"/>
  <c r="D85"/>
  <c r="B31"/>
  <c r="K87" i="4"/>
  <c r="I87"/>
  <c r="G87"/>
  <c r="E87"/>
  <c r="L87"/>
  <c r="J87"/>
  <c r="H87"/>
  <c r="F87"/>
  <c r="D87"/>
  <c r="L58"/>
  <c r="J58"/>
  <c r="H58"/>
  <c r="F58"/>
  <c r="D58"/>
  <c r="K58"/>
  <c r="I58"/>
  <c r="G58"/>
  <c r="E58"/>
  <c r="L31"/>
  <c r="D31"/>
  <c r="J31"/>
  <c r="H31"/>
  <c r="F31"/>
  <c r="K31"/>
  <c r="I31"/>
  <c r="G31"/>
  <c r="E31"/>
  <c r="L58" i="5" l="1"/>
  <c r="J58"/>
  <c r="H58"/>
  <c r="F58"/>
  <c r="D58"/>
  <c r="K58"/>
  <c r="I58"/>
  <c r="G58"/>
  <c r="E58"/>
  <c r="K31"/>
  <c r="I31"/>
  <c r="G31"/>
  <c r="E31"/>
  <c r="J31"/>
  <c r="F31"/>
  <c r="L31"/>
  <c r="H31"/>
  <c r="D31"/>
  <c r="B87"/>
  <c r="K86"/>
  <c r="I86"/>
  <c r="G86"/>
  <c r="E86"/>
  <c r="L86"/>
  <c r="J86"/>
  <c r="H86"/>
  <c r="F86"/>
  <c r="D86"/>
  <c r="B32"/>
  <c r="B59"/>
  <c r="L88" i="4"/>
  <c r="J88"/>
  <c r="H88"/>
  <c r="F88"/>
  <c r="D88"/>
  <c r="K88"/>
  <c r="I88"/>
  <c r="G88"/>
  <c r="E88"/>
  <c r="K59"/>
  <c r="I59"/>
  <c r="G59"/>
  <c r="E59"/>
  <c r="L59"/>
  <c r="J59"/>
  <c r="H59"/>
  <c r="F59"/>
  <c r="D59"/>
  <c r="L32"/>
  <c r="D32"/>
  <c r="K32"/>
  <c r="I32"/>
  <c r="G32"/>
  <c r="E32"/>
  <c r="J32"/>
  <c r="H32"/>
  <c r="F32"/>
  <c r="L32" i="5" l="1"/>
  <c r="J32"/>
  <c r="H32"/>
  <c r="F32"/>
  <c r="D32"/>
  <c r="I32"/>
  <c r="E32"/>
  <c r="K32"/>
  <c r="G32"/>
  <c r="K59"/>
  <c r="I59"/>
  <c r="G59"/>
  <c r="E59"/>
  <c r="L59"/>
  <c r="J59"/>
  <c r="H59"/>
  <c r="F59"/>
  <c r="D59"/>
  <c r="B60"/>
  <c r="B33"/>
  <c r="B88"/>
  <c r="K87"/>
  <c r="I87"/>
  <c r="G87"/>
  <c r="E87"/>
  <c r="L87"/>
  <c r="J87"/>
  <c r="H87"/>
  <c r="F87"/>
  <c r="D87"/>
  <c r="K89" i="4"/>
  <c r="I89"/>
  <c r="G89"/>
  <c r="E89"/>
  <c r="L89"/>
  <c r="J89"/>
  <c r="H89"/>
  <c r="F89"/>
  <c r="D89"/>
  <c r="L60"/>
  <c r="J60"/>
  <c r="H60"/>
  <c r="F60"/>
  <c r="D60"/>
  <c r="K60"/>
  <c r="I60"/>
  <c r="G60"/>
  <c r="E60"/>
  <c r="L33"/>
  <c r="D33"/>
  <c r="J33"/>
  <c r="H33"/>
  <c r="F33"/>
  <c r="K33"/>
  <c r="I33"/>
  <c r="G33"/>
  <c r="E33"/>
  <c r="L60" i="5" l="1"/>
  <c r="J60"/>
  <c r="H60"/>
  <c r="F60"/>
  <c r="D60"/>
  <c r="K60"/>
  <c r="I60"/>
  <c r="G60"/>
  <c r="E60"/>
  <c r="K33"/>
  <c r="I33"/>
  <c r="G33"/>
  <c r="E33"/>
  <c r="L33"/>
  <c r="H33"/>
  <c r="D33"/>
  <c r="J33"/>
  <c r="F33"/>
  <c r="B89"/>
  <c r="K88"/>
  <c r="I88"/>
  <c r="G88"/>
  <c r="E88"/>
  <c r="L88"/>
  <c r="J88"/>
  <c r="H88"/>
  <c r="F88"/>
  <c r="D88"/>
  <c r="B34"/>
  <c r="B61"/>
  <c r="L90" i="4"/>
  <c r="J90"/>
  <c r="H90"/>
  <c r="F90"/>
  <c r="D90"/>
  <c r="K90"/>
  <c r="I90"/>
  <c r="G90"/>
  <c r="E90"/>
  <c r="K61"/>
  <c r="I61"/>
  <c r="G61"/>
  <c r="E61"/>
  <c r="L61"/>
  <c r="J61"/>
  <c r="H61"/>
  <c r="F61"/>
  <c r="D61"/>
  <c r="L34"/>
  <c r="D34"/>
  <c r="K34"/>
  <c r="I34"/>
  <c r="G34"/>
  <c r="E34"/>
  <c r="J34"/>
  <c r="H34"/>
  <c r="F34"/>
  <c r="L34" i="5" l="1"/>
  <c r="J34"/>
  <c r="H34"/>
  <c r="F34"/>
  <c r="D34"/>
  <c r="K34"/>
  <c r="G34"/>
  <c r="I34"/>
  <c r="E34"/>
  <c r="K61"/>
  <c r="I61"/>
  <c r="G61"/>
  <c r="E61"/>
  <c r="L61"/>
  <c r="J61"/>
  <c r="H61"/>
  <c r="F61"/>
  <c r="D61"/>
  <c r="B35"/>
  <c r="B90"/>
  <c r="K89"/>
  <c r="I89"/>
  <c r="G89"/>
  <c r="E89"/>
  <c r="L89"/>
  <c r="J89"/>
  <c r="H89"/>
  <c r="F89"/>
  <c r="D89"/>
  <c r="B62"/>
  <c r="K91" i="4"/>
  <c r="I91"/>
  <c r="G91"/>
  <c r="E91"/>
  <c r="L91"/>
  <c r="J91"/>
  <c r="H91"/>
  <c r="F91"/>
  <c r="D91"/>
  <c r="L63"/>
  <c r="J63"/>
  <c r="H63"/>
  <c r="F63"/>
  <c r="D63"/>
  <c r="K63"/>
  <c r="I63"/>
  <c r="G63"/>
  <c r="E63"/>
  <c r="L35"/>
  <c r="D35"/>
  <c r="J35"/>
  <c r="H35"/>
  <c r="F35"/>
  <c r="K35"/>
  <c r="I35"/>
  <c r="G35"/>
  <c r="E35"/>
  <c r="K35" i="5" l="1"/>
  <c r="I35"/>
  <c r="G35"/>
  <c r="E35"/>
  <c r="J35"/>
  <c r="F35"/>
  <c r="L35"/>
  <c r="H35"/>
  <c r="D35"/>
  <c r="L62"/>
  <c r="J62"/>
  <c r="H62"/>
  <c r="F62"/>
  <c r="D62"/>
  <c r="K62"/>
  <c r="I62"/>
  <c r="G62"/>
  <c r="E62"/>
  <c r="B91"/>
  <c r="K90"/>
  <c r="I90"/>
  <c r="G90"/>
  <c r="E90"/>
  <c r="L90"/>
  <c r="J90"/>
  <c r="H90"/>
  <c r="F90"/>
  <c r="D90"/>
  <c r="B36"/>
  <c r="B63"/>
  <c r="L92" i="4"/>
  <c r="J92"/>
  <c r="H92"/>
  <c r="F92"/>
  <c r="D92"/>
  <c r="K92"/>
  <c r="I92"/>
  <c r="G92"/>
  <c r="E92"/>
  <c r="K64"/>
  <c r="I64"/>
  <c r="G64"/>
  <c r="E64"/>
  <c r="L64"/>
  <c r="J64"/>
  <c r="H64"/>
  <c r="F64"/>
  <c r="D64"/>
  <c r="L36"/>
  <c r="D36"/>
  <c r="K36"/>
  <c r="I36"/>
  <c r="G36"/>
  <c r="E36"/>
  <c r="J36"/>
  <c r="H36"/>
  <c r="F36"/>
  <c r="L36" i="5" l="1"/>
  <c r="J36"/>
  <c r="H36"/>
  <c r="F36"/>
  <c r="D36"/>
  <c r="I36"/>
  <c r="E36"/>
  <c r="K36"/>
  <c r="G36"/>
  <c r="K63"/>
  <c r="I63"/>
  <c r="G63"/>
  <c r="E63"/>
  <c r="L63"/>
  <c r="J63"/>
  <c r="H63"/>
  <c r="F63"/>
  <c r="D63"/>
  <c r="B37"/>
  <c r="B92"/>
  <c r="K91"/>
  <c r="I91"/>
  <c r="G91"/>
  <c r="E91"/>
  <c r="L91"/>
  <c r="J91"/>
  <c r="H91"/>
  <c r="F91"/>
  <c r="D91"/>
  <c r="B64"/>
  <c r="K93" i="4"/>
  <c r="I93"/>
  <c r="G93"/>
  <c r="E93"/>
  <c r="L93"/>
  <c r="J93"/>
  <c r="H93"/>
  <c r="F93"/>
  <c r="D93"/>
  <c r="L65"/>
  <c r="J65"/>
  <c r="H65"/>
  <c r="F65"/>
  <c r="D65"/>
  <c r="K65"/>
  <c r="I65"/>
  <c r="G65"/>
  <c r="E65"/>
  <c r="L38"/>
  <c r="D38"/>
  <c r="J38"/>
  <c r="H38"/>
  <c r="F38"/>
  <c r="K38"/>
  <c r="I38"/>
  <c r="G38"/>
  <c r="E38"/>
  <c r="K37" i="5" l="1"/>
  <c r="I37"/>
  <c r="G37"/>
  <c r="E37"/>
  <c r="L37"/>
  <c r="H37"/>
  <c r="D37"/>
  <c r="J37"/>
  <c r="F37"/>
  <c r="L64"/>
  <c r="J64"/>
  <c r="H64"/>
  <c r="F64"/>
  <c r="D64"/>
  <c r="K64"/>
  <c r="I64"/>
  <c r="G64"/>
  <c r="E64"/>
  <c r="B93"/>
  <c r="K92"/>
  <c r="I92"/>
  <c r="G92"/>
  <c r="E92"/>
  <c r="L92"/>
  <c r="J92"/>
  <c r="H92"/>
  <c r="F92"/>
  <c r="D92"/>
  <c r="B38"/>
  <c r="B65"/>
  <c r="L94" i="4"/>
  <c r="J94"/>
  <c r="H94"/>
  <c r="F94"/>
  <c r="D94"/>
  <c r="K94"/>
  <c r="I94"/>
  <c r="G94"/>
  <c r="E94"/>
  <c r="K66"/>
  <c r="I66"/>
  <c r="G66"/>
  <c r="E66"/>
  <c r="L66"/>
  <c r="J66"/>
  <c r="H66"/>
  <c r="F66"/>
  <c r="D66"/>
  <c r="L39"/>
  <c r="D39"/>
  <c r="K39"/>
  <c r="I39"/>
  <c r="G39"/>
  <c r="E39"/>
  <c r="J39"/>
  <c r="H39"/>
  <c r="F39"/>
  <c r="L38" i="5" l="1"/>
  <c r="J38"/>
  <c r="H38"/>
  <c r="F38"/>
  <c r="D38"/>
  <c r="K38"/>
  <c r="G38"/>
  <c r="I38"/>
  <c r="E38"/>
  <c r="K65"/>
  <c r="I65"/>
  <c r="G65"/>
  <c r="E65"/>
  <c r="L65"/>
  <c r="J65"/>
  <c r="H65"/>
  <c r="F65"/>
  <c r="D65"/>
  <c r="B66"/>
  <c r="B39"/>
  <c r="B94"/>
  <c r="K93"/>
  <c r="I93"/>
  <c r="G93"/>
  <c r="E93"/>
  <c r="L93"/>
  <c r="J93"/>
  <c r="H93"/>
  <c r="F93"/>
  <c r="D93"/>
  <c r="K95" i="4"/>
  <c r="I95"/>
  <c r="G95"/>
  <c r="E95"/>
  <c r="L95"/>
  <c r="J95"/>
  <c r="H95"/>
  <c r="F95"/>
  <c r="D95"/>
  <c r="L67"/>
  <c r="J67"/>
  <c r="H67"/>
  <c r="F67"/>
  <c r="D67"/>
  <c r="K67"/>
  <c r="I67"/>
  <c r="G67"/>
  <c r="E67"/>
  <c r="L40"/>
  <c r="D40"/>
  <c r="J40"/>
  <c r="H40"/>
  <c r="F40"/>
  <c r="K40"/>
  <c r="I40"/>
  <c r="G40"/>
  <c r="E40"/>
  <c r="L66" i="5" l="1"/>
  <c r="J66"/>
  <c r="H66"/>
  <c r="F66"/>
  <c r="D66"/>
  <c r="K66"/>
  <c r="I66"/>
  <c r="G66"/>
  <c r="E66"/>
  <c r="K39"/>
  <c r="I39"/>
  <c r="G39"/>
  <c r="E39"/>
  <c r="J39"/>
  <c r="F39"/>
  <c r="L39"/>
  <c r="H39"/>
  <c r="D39"/>
  <c r="B95"/>
  <c r="K94"/>
  <c r="I94"/>
  <c r="G94"/>
  <c r="E94"/>
  <c r="L94"/>
  <c r="J94"/>
  <c r="H94"/>
  <c r="F94"/>
  <c r="D94"/>
  <c r="B40"/>
  <c r="B67"/>
  <c r="K68" i="4"/>
  <c r="I68"/>
  <c r="G68"/>
  <c r="E68"/>
  <c r="L68"/>
  <c r="J68"/>
  <c r="H68"/>
  <c r="F68"/>
  <c r="D68"/>
  <c r="L41"/>
  <c r="D41"/>
  <c r="K41"/>
  <c r="I41"/>
  <c r="G41"/>
  <c r="E41"/>
  <c r="J41"/>
  <c r="H41"/>
  <c r="F41"/>
  <c r="K67" i="5" l="1"/>
  <c r="I67"/>
  <c r="G67"/>
  <c r="E67"/>
  <c r="L67"/>
  <c r="J67"/>
  <c r="H67"/>
  <c r="F67"/>
  <c r="D67"/>
  <c r="L40"/>
  <c r="J40"/>
  <c r="H40"/>
  <c r="F40"/>
  <c r="D40"/>
  <c r="I40"/>
  <c r="E40"/>
  <c r="K40"/>
  <c r="G40"/>
  <c r="B41"/>
  <c r="K95"/>
  <c r="I95"/>
  <c r="G95"/>
  <c r="E95"/>
  <c r="L95"/>
  <c r="J95"/>
  <c r="H95"/>
  <c r="F95"/>
  <c r="D95"/>
  <c r="B68"/>
  <c r="L68" l="1"/>
  <c r="J68"/>
  <c r="H68"/>
  <c r="F68"/>
  <c r="D68"/>
  <c r="K68"/>
  <c r="I68"/>
  <c r="G68"/>
  <c r="E68"/>
  <c r="K41"/>
  <c r="I41"/>
  <c r="G41"/>
  <c r="E41"/>
  <c r="L41"/>
  <c r="H41"/>
  <c r="D41"/>
  <c r="J41"/>
  <c r="F41"/>
</calcChain>
</file>

<file path=xl/sharedStrings.xml><?xml version="1.0" encoding="utf-8"?>
<sst xmlns="http://schemas.openxmlformats.org/spreadsheetml/2006/main" count="145" uniqueCount="82">
  <si>
    <t>Depth of Field Equations</t>
  </si>
  <si>
    <t>Hyperfocal distance:</t>
  </si>
  <si>
    <t>Near distance of acceptable sharpness:</t>
  </si>
  <si>
    <t>Far distance of acceptable sharpness:</t>
  </si>
  <si>
    <t>where:</t>
  </si>
  <si>
    <t>H</t>
  </si>
  <si>
    <t>is the hyperfocal distance, mm</t>
  </si>
  <si>
    <t>f</t>
  </si>
  <si>
    <t>is the lens focal length, mm</t>
  </si>
  <si>
    <t>s</t>
  </si>
  <si>
    <t>is the focus distance</t>
  </si>
  <si>
    <r>
      <t>D</t>
    </r>
    <r>
      <rPr>
        <i/>
        <vertAlign val="subscript"/>
        <sz val="11"/>
        <color theme="1"/>
        <rFont val="Czcionka tekstu podstawowego"/>
        <family val="2"/>
        <charset val="238"/>
      </rPr>
      <t>n</t>
    </r>
  </si>
  <si>
    <t>is the near distance for acceptable sharpness</t>
  </si>
  <si>
    <r>
      <t>D</t>
    </r>
    <r>
      <rPr>
        <i/>
        <vertAlign val="subscript"/>
        <sz val="11"/>
        <color theme="1"/>
        <rFont val="Czcionka tekstu podstawowego"/>
        <family val="2"/>
        <charset val="238"/>
      </rPr>
      <t>f</t>
    </r>
  </si>
  <si>
    <t>is the far distance for acceptable sharpness</t>
  </si>
  <si>
    <t>N</t>
  </si>
  <si>
    <t>is the f-number</t>
  </si>
  <si>
    <t>c</t>
  </si>
  <si>
    <t>is the circle of confusion, mm</t>
  </si>
  <si>
    <r>
      <t xml:space="preserve">f-number is calculated by the definition </t>
    </r>
    <r>
      <rPr>
        <i/>
        <sz val="11"/>
        <color theme="1"/>
        <rFont val="Czcionka tekstu podstawowego"/>
        <family val="2"/>
        <charset val="238"/>
      </rPr>
      <t>N = 2</t>
    </r>
    <r>
      <rPr>
        <i/>
        <vertAlign val="superscript"/>
        <sz val="11"/>
        <color theme="1"/>
        <rFont val="Czcionka tekstu podstawowego"/>
        <family val="2"/>
        <charset val="238"/>
      </rPr>
      <t>i/2</t>
    </r>
    <r>
      <rPr>
        <i/>
        <sz val="11"/>
        <color theme="1"/>
        <rFont val="Czcionka tekstu podstawowego"/>
        <family val="2"/>
        <charset val="238"/>
      </rPr>
      <t xml:space="preserve"> , </t>
    </r>
    <r>
      <rPr>
        <sz val="11"/>
        <color theme="1"/>
        <rFont val="Czcionka tekstu podstawowego"/>
        <family val="2"/>
        <charset val="238"/>
      </rPr>
      <t xml:space="preserve">where </t>
    </r>
    <r>
      <rPr>
        <i/>
        <sz val="11"/>
        <color theme="1"/>
        <rFont val="Czcionka tekstu podstawowego"/>
        <family val="2"/>
        <charset val="238"/>
      </rPr>
      <t>i = 1, 2, 3,...</t>
    </r>
    <r>
      <rPr>
        <sz val="11"/>
        <color theme="1"/>
        <rFont val="Czcionka tekstu podstawowego"/>
        <family val="2"/>
        <charset val="238"/>
      </rPr>
      <t xml:space="preserve"> for </t>
    </r>
    <r>
      <rPr>
        <i/>
        <sz val="11"/>
        <color theme="1"/>
        <rFont val="Czcionka tekstu podstawowego"/>
        <family val="2"/>
        <charset val="238"/>
      </rPr>
      <t>f/1.4, f/2, f/2.8,...</t>
    </r>
  </si>
  <si>
    <t>http://www.dofmaster.com/equations.html</t>
  </si>
  <si>
    <r>
      <t xml:space="preserve">To convert to feet, divide </t>
    </r>
    <r>
      <rPr>
        <i/>
        <sz val="11"/>
        <color theme="1"/>
        <rFont val="Czcionka tekstu podstawowego"/>
        <family val="2"/>
        <charset val="238"/>
      </rPr>
      <t>H</t>
    </r>
    <r>
      <rPr>
        <sz val="11"/>
        <color theme="1"/>
        <rFont val="Czcionka tekstu podstawowego"/>
        <family val="2"/>
        <charset val="238"/>
      </rPr>
      <t xml:space="preserve"> by 304.8. To convert to meters, divide </t>
    </r>
    <r>
      <rPr>
        <i/>
        <sz val="11"/>
        <color theme="1"/>
        <rFont val="Czcionka tekstu podstawowego"/>
        <family val="2"/>
        <charset val="238"/>
      </rPr>
      <t>H</t>
    </r>
    <r>
      <rPr>
        <sz val="11"/>
        <color theme="1"/>
        <rFont val="Czcionka tekstu podstawowego"/>
        <family val="2"/>
        <charset val="238"/>
      </rPr>
      <t xml:space="preserve"> by 1000.</t>
    </r>
  </si>
  <si>
    <t>Calculations using these equations must use consistent units. When focal length and circle of confusion have units of millimeters, the calculated hyperfocal distance will have units of millimeters.</t>
  </si>
  <si>
    <t>[m]</t>
  </si>
  <si>
    <t>[mm]</t>
  </si>
  <si>
    <t>DOF</t>
  </si>
  <si>
    <t>In front of subject</t>
  </si>
  <si>
    <t>Behind subject</t>
  </si>
  <si>
    <t>Depth of field</t>
  </si>
  <si>
    <t>=s-Dn</t>
  </si>
  <si>
    <t>=Df-s</t>
  </si>
  <si>
    <t>Focus distance</t>
  </si>
  <si>
    <t>Near distance for acceptable sharpness</t>
  </si>
  <si>
    <t>f-number</t>
  </si>
  <si>
    <t>Depth of Field calculator</t>
  </si>
  <si>
    <t>Depth of Field charts</t>
  </si>
  <si>
    <t>Lens focal length</t>
  </si>
  <si>
    <t>s [m]</t>
  </si>
  <si>
    <t>Circle of confusion</t>
  </si>
  <si>
    <t>f/</t>
  </si>
  <si>
    <r>
      <t>D</t>
    </r>
    <r>
      <rPr>
        <b/>
        <i/>
        <vertAlign val="subscript"/>
        <sz val="11"/>
        <color theme="1"/>
        <rFont val="Czcionka tekstu podstawowego"/>
        <charset val="238"/>
      </rPr>
      <t>n</t>
    </r>
  </si>
  <si>
    <t>DOF [m]</t>
  </si>
  <si>
    <t>BSs [m]</t>
  </si>
  <si>
    <t>IFOSs [m]</t>
  </si>
  <si>
    <t>=Df-Dn</t>
  </si>
  <si>
    <t>Dn [m]</t>
  </si>
  <si>
    <t>Df [m]</t>
  </si>
  <si>
    <t>Hyperfocal distance</t>
  </si>
  <si>
    <t>H [m]</t>
  </si>
  <si>
    <t>Far distance for acceptable sharpness</t>
  </si>
  <si>
    <t>DOF=Df-Dn</t>
  </si>
  <si>
    <t>BSs=Df-s</t>
  </si>
  <si>
    <t>IFOSs=s-Dn</t>
  </si>
  <si>
    <r>
      <t>D</t>
    </r>
    <r>
      <rPr>
        <b/>
        <i/>
        <vertAlign val="subscript"/>
        <sz val="11"/>
        <color theme="1"/>
        <rFont val="Czcionka tekstu podstawowego"/>
        <charset val="238"/>
      </rPr>
      <t>f</t>
    </r>
  </si>
  <si>
    <r>
      <t>IFOS</t>
    </r>
    <r>
      <rPr>
        <b/>
        <i/>
        <vertAlign val="subscript"/>
        <sz val="11"/>
        <color theme="1"/>
        <rFont val="Czcionka tekstu podstawowego"/>
        <charset val="238"/>
      </rPr>
      <t>s</t>
    </r>
  </si>
  <si>
    <r>
      <t>BS</t>
    </r>
    <r>
      <rPr>
        <b/>
        <i/>
        <vertAlign val="subscript"/>
        <sz val="11"/>
        <color theme="1"/>
        <rFont val="Czcionka tekstu podstawowego"/>
        <charset val="238"/>
      </rPr>
      <t>s</t>
    </r>
  </si>
  <si>
    <t>blue numbers</t>
  </si>
  <si>
    <t>red numbers</t>
  </si>
  <si>
    <t xml:space="preserve"> - initial data - feel free to adjust according to your needs</t>
  </si>
  <si>
    <t xml:space="preserve"> - calculated results - do not change formulas</t>
  </si>
  <si>
    <t>Hyperfocal distance, near distance of acceptable sharpness, and far distance of acceptable sharpness are calculated using the following equations</t>
  </si>
  <si>
    <t>(from Greenleaf, Allen R., Photographic Optics, The MacMillan Company, New York, 1950, pp. 25-27):</t>
  </si>
  <si>
    <t>Copied from:</t>
  </si>
  <si>
    <t>absolute distances</t>
  </si>
  <si>
    <t>Remarks &amp; definitions:</t>
  </si>
  <si>
    <r>
      <t xml:space="preserve">- </t>
    </r>
    <r>
      <rPr>
        <b/>
        <sz val="11"/>
        <color theme="1"/>
        <rFont val="Czcionka tekstu podstawowego"/>
        <charset val="238"/>
      </rPr>
      <t>Hyperfocal distance</t>
    </r>
    <r>
      <rPr>
        <sz val="11"/>
        <color theme="1"/>
        <rFont val="Czcionka tekstu podstawowego"/>
        <family val="2"/>
        <charset val="238"/>
      </rPr>
      <t>: The distance beyond which all objects are acceptably sharp (for a lens focused at infinity).</t>
    </r>
  </si>
  <si>
    <r>
      <t xml:space="preserve">- </t>
    </r>
    <r>
      <rPr>
        <b/>
        <sz val="11"/>
        <color theme="1"/>
        <rFont val="Czcionka tekstu podstawowego"/>
        <charset val="238"/>
      </rPr>
      <t>f-number:</t>
    </r>
    <r>
      <rPr>
        <sz val="11"/>
        <color theme="1"/>
        <rFont val="Czcionka tekstu podstawowego"/>
        <family val="2"/>
        <charset val="238"/>
      </rPr>
      <t xml:space="preserve"> Values calculated by the definition: </t>
    </r>
    <r>
      <rPr>
        <i/>
        <sz val="11"/>
        <color theme="1"/>
        <rFont val="Czcionka tekstu podstawowego"/>
        <family val="2"/>
        <charset val="238"/>
      </rPr>
      <t>N = 2</t>
    </r>
    <r>
      <rPr>
        <i/>
        <vertAlign val="superscript"/>
        <sz val="11"/>
        <color theme="1"/>
        <rFont val="Czcionka tekstu podstawowego"/>
        <family val="2"/>
        <charset val="238"/>
      </rPr>
      <t>i/2</t>
    </r>
    <r>
      <rPr>
        <i/>
        <sz val="11"/>
        <color theme="1"/>
        <rFont val="Czcionka tekstu podstawowego"/>
        <family val="2"/>
        <charset val="238"/>
      </rPr>
      <t xml:space="preserve">, </t>
    </r>
    <r>
      <rPr>
        <sz val="11"/>
        <color theme="1"/>
        <rFont val="Czcionka tekstu podstawowego"/>
        <family val="2"/>
        <charset val="238"/>
      </rPr>
      <t xml:space="preserve">where </t>
    </r>
    <r>
      <rPr>
        <i/>
        <sz val="11"/>
        <color theme="1"/>
        <rFont val="Czcionka tekstu podstawowego"/>
        <family val="2"/>
        <charset val="238"/>
      </rPr>
      <t>i = 1, 2, 3, 4...</t>
    </r>
    <r>
      <rPr>
        <sz val="11"/>
        <color theme="1"/>
        <rFont val="Czcionka tekstu podstawowego"/>
        <family val="2"/>
        <charset val="238"/>
      </rPr>
      <t xml:space="preserve"> for </t>
    </r>
    <r>
      <rPr>
        <i/>
        <sz val="11"/>
        <color theme="1"/>
        <rFont val="Czcionka tekstu podstawowego"/>
        <family val="2"/>
        <charset val="238"/>
      </rPr>
      <t>f/1.4, f/2, f/2.8, f/4...</t>
    </r>
  </si>
  <si>
    <t>relative to focus distances</t>
  </si>
  <si>
    <t>Based on:</t>
  </si>
  <si>
    <t xml:space="preserve">blue = </t>
  </si>
  <si>
    <t>enter data</t>
  </si>
  <si>
    <t xml:space="preserve">red = </t>
  </si>
  <si>
    <t>results</t>
  </si>
  <si>
    <t>www.kamela.org</t>
  </si>
  <si>
    <t>I lens</t>
  </si>
  <si>
    <t>II lens</t>
  </si>
  <si>
    <t>=(s-Dn)/DOF</t>
  </si>
  <si>
    <t>=(Df-s)/DOF</t>
  </si>
  <si>
    <t>III lens</t>
  </si>
  <si>
    <t>http://en.wikipedia.org/wiki/Hyperfocal_distance</t>
  </si>
  <si>
    <t>The hyperfocal distance is the closest distance at which a lens can be focused while keeping objects at infinity acceptably sharp.</t>
  </si>
  <si>
    <t>When the lens is focused at this distance, all objects at distances from half of the hyperfocal distance out to infinity will be acceptably sharp.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</si>
</sst>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31"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i/>
      <sz val="11"/>
      <color theme="1"/>
      <name val="Czcionka tekstu podstawowego"/>
      <family val="2"/>
      <charset val="238"/>
    </font>
    <font>
      <b/>
      <sz val="11"/>
      <color theme="1"/>
      <name val="Czcionka tekstu podstawowego"/>
      <charset val="238"/>
    </font>
    <font>
      <b/>
      <sz val="24"/>
      <color theme="1"/>
      <name val="Czcionka tekstu podstawowego"/>
      <family val="2"/>
      <charset val="238"/>
    </font>
    <font>
      <i/>
      <vertAlign val="subscript"/>
      <sz val="11"/>
      <color theme="1"/>
      <name val="Czcionka tekstu podstawowego"/>
      <family val="2"/>
      <charset val="238"/>
    </font>
    <font>
      <i/>
      <vertAlign val="superscript"/>
      <sz val="11"/>
      <color theme="1"/>
      <name val="Czcionka tekstu podstawowego"/>
      <family val="2"/>
      <charset val="238"/>
    </font>
    <font>
      <sz val="11"/>
      <name val="Czcionka tekstu podstawowego"/>
      <family val="2"/>
      <charset val="238"/>
    </font>
    <font>
      <b/>
      <sz val="11"/>
      <color rgb="FF0070C0"/>
      <name val="Czcionka tekstu podstawowego"/>
      <charset val="238"/>
    </font>
    <font>
      <sz val="11"/>
      <color rgb="FFC00000"/>
      <name val="Czcionka tekstu podstawowego"/>
      <family val="2"/>
      <charset val="238"/>
    </font>
    <font>
      <b/>
      <sz val="11"/>
      <color rgb="FFC00000"/>
      <name val="Czcionka tekstu podstawowego"/>
      <charset val="238"/>
    </font>
    <font>
      <sz val="11"/>
      <color rgb="FFC00000"/>
      <name val="Czcionka tekstu podstawowego"/>
      <charset val="238"/>
    </font>
    <font>
      <b/>
      <i/>
      <sz val="11"/>
      <color theme="1"/>
      <name val="Czcionka tekstu podstawowego"/>
      <charset val="238"/>
    </font>
    <font>
      <b/>
      <i/>
      <vertAlign val="subscript"/>
      <sz val="11"/>
      <color theme="1"/>
      <name val="Czcionka tekstu podstawowego"/>
      <charset val="238"/>
    </font>
    <font>
      <i/>
      <sz val="8"/>
      <color theme="1"/>
      <name val="Czcionka tekstu podstawowego"/>
      <family val="2"/>
      <charset val="238"/>
    </font>
    <font>
      <sz val="8"/>
      <color theme="1"/>
      <name val="Czcionka tekstu podstawowego"/>
      <family val="2"/>
      <charset val="238"/>
    </font>
    <font>
      <b/>
      <i/>
      <sz val="12"/>
      <color theme="1"/>
      <name val="Czcionka tekstu podstawowego"/>
      <charset val="238"/>
    </font>
    <font>
      <b/>
      <sz val="12"/>
      <color rgb="FF0070C0"/>
      <name val="Czcionka tekstu podstawowego"/>
      <charset val="238"/>
    </font>
    <font>
      <sz val="11"/>
      <color theme="0" tint="-0.14999847407452621"/>
      <name val="Czcionka tekstu podstawowego"/>
      <family val="2"/>
      <charset val="238"/>
    </font>
    <font>
      <b/>
      <sz val="8"/>
      <color rgb="FF0070C0"/>
      <name val="Czcionka tekstu podstawowego"/>
      <family val="2"/>
      <charset val="238"/>
    </font>
    <font>
      <b/>
      <sz val="8"/>
      <color rgb="FFC00000"/>
      <name val="Czcionka tekstu podstawowego"/>
      <family val="2"/>
      <charset val="238"/>
    </font>
    <font>
      <i/>
      <sz val="11"/>
      <color theme="1"/>
      <name val="Czcionka tekstu podstawowego"/>
      <charset val="238"/>
    </font>
    <font>
      <i/>
      <sz val="9"/>
      <color theme="1"/>
      <name val="Czcionka tekstu podstawowego"/>
      <charset val="238"/>
    </font>
    <font>
      <u/>
      <sz val="9"/>
      <color rgb="FF0070C0"/>
      <name val="Czcionka tekstu podstawowego"/>
      <charset val="238"/>
    </font>
    <font>
      <b/>
      <sz val="11"/>
      <color theme="0" tint="-0.14999847407452621"/>
      <name val="Czcionka tekstu podstawowego"/>
      <charset val="238"/>
    </font>
    <font>
      <b/>
      <sz val="11"/>
      <name val="Czcionka tekstu podstawowego"/>
      <charset val="238"/>
    </font>
    <font>
      <b/>
      <sz val="11"/>
      <color rgb="FF00B0F0"/>
      <name val="Czcionka tekstu podstawowego"/>
      <charset val="238"/>
    </font>
    <font>
      <b/>
      <sz val="11"/>
      <color rgb="FFFF0000"/>
      <name val="Czcionka tekstu podstawowego"/>
      <charset val="238"/>
    </font>
    <font>
      <u/>
      <sz val="11"/>
      <color theme="10"/>
      <name val="Czcionka tekstu podstawowego"/>
      <family val="2"/>
      <charset val="238"/>
    </font>
    <font>
      <b/>
      <i/>
      <u/>
      <sz val="11"/>
      <color theme="10"/>
      <name val="Czcionka tekstu podstawowego"/>
      <charset val="238"/>
    </font>
    <font>
      <sz val="9"/>
      <color theme="1"/>
      <name val="Czcionka tekstu podstawowego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8" fillId="0" borderId="0" applyNumberFormat="0" applyFill="0" applyBorder="0" applyAlignment="0" applyProtection="0">
      <alignment vertical="top"/>
      <protection locked="0"/>
    </xf>
  </cellStyleXfs>
  <cellXfs count="58"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right" wrapText="1"/>
    </xf>
    <xf numFmtId="0" fontId="2" fillId="0" borderId="0" xfId="0" applyFont="1" applyAlignment="1">
      <alignment horizontal="right" wrapText="1"/>
    </xf>
    <xf numFmtId="0" fontId="4" fillId="0" borderId="0" xfId="0" applyFont="1" applyAlignment="1">
      <alignment horizontal="left"/>
    </xf>
    <xf numFmtId="0" fontId="0" fillId="0" borderId="0" xfId="0" applyAlignment="1"/>
    <xf numFmtId="0" fontId="2" fillId="0" borderId="0" xfId="0" applyFont="1" applyAlignment="1">
      <alignment horizontal="left" wrapText="1"/>
    </xf>
    <xf numFmtId="0" fontId="8" fillId="0" borderId="0" xfId="0" applyFont="1"/>
    <xf numFmtId="2" fontId="10" fillId="0" borderId="0" xfId="0" applyNumberFormat="1" applyFont="1"/>
    <xf numFmtId="0" fontId="2" fillId="0" borderId="0" xfId="0" quotePrefix="1" applyFont="1" applyAlignment="1">
      <alignment horizontal="left" wrapText="1"/>
    </xf>
    <xf numFmtId="9" fontId="9" fillId="0" borderId="0" xfId="1" applyFont="1"/>
    <xf numFmtId="2" fontId="11" fillId="0" borderId="0" xfId="0" applyNumberFormat="1" applyFont="1"/>
    <xf numFmtId="0" fontId="3" fillId="0" borderId="0" xfId="0" applyFont="1" applyAlignment="1">
      <alignment horizontal="right" wrapText="1"/>
    </xf>
    <xf numFmtId="0" fontId="3" fillId="0" borderId="0" xfId="0" applyFont="1" applyAlignment="1">
      <alignment horizontal="right"/>
    </xf>
    <xf numFmtId="0" fontId="3" fillId="0" borderId="0" xfId="0" applyFont="1" applyAlignment="1"/>
    <xf numFmtId="0" fontId="14" fillId="0" borderId="0" xfId="0" applyFont="1" applyAlignment="1">
      <alignment horizontal="left" wrapText="1"/>
    </xf>
    <xf numFmtId="0" fontId="15" fillId="0" borderId="0" xfId="0" applyFont="1"/>
    <xf numFmtId="0" fontId="14" fillId="0" borderId="0" xfId="0" quotePrefix="1" applyFont="1" applyAlignment="1">
      <alignment horizontal="left" wrapText="1"/>
    </xf>
    <xf numFmtId="0" fontId="16" fillId="0" borderId="0" xfId="0" applyFont="1" applyAlignment="1">
      <alignment horizontal="right" wrapText="1"/>
    </xf>
    <xf numFmtId="164" fontId="0" fillId="0" borderId="0" xfId="0" applyNumberFormat="1" applyAlignment="1">
      <alignment horizontal="right"/>
    </xf>
    <xf numFmtId="0" fontId="17" fillId="0" borderId="0" xfId="0" applyFont="1"/>
    <xf numFmtId="164" fontId="7" fillId="0" borderId="0" xfId="0" applyNumberFormat="1" applyFont="1" applyAlignment="1">
      <alignment horizontal="right"/>
    </xf>
    <xf numFmtId="0" fontId="18" fillId="0" borderId="0" xfId="0" applyFont="1"/>
    <xf numFmtId="164" fontId="18" fillId="0" borderId="0" xfId="0" applyNumberFormat="1" applyFont="1" applyAlignment="1">
      <alignment horizontal="right"/>
    </xf>
    <xf numFmtId="165" fontId="0" fillId="0" borderId="0" xfId="0" applyNumberFormat="1" applyAlignment="1"/>
    <xf numFmtId="1" fontId="0" fillId="0" borderId="0" xfId="0" applyNumberFormat="1" applyAlignment="1"/>
    <xf numFmtId="0" fontId="12" fillId="0" borderId="0" xfId="0" quotePrefix="1" applyFont="1" applyAlignment="1">
      <alignment horizontal="left"/>
    </xf>
    <xf numFmtId="0" fontId="12" fillId="0" borderId="0" xfId="0" applyFont="1" applyAlignment="1">
      <alignment horizontal="left" wrapText="1"/>
    </xf>
    <xf numFmtId="0" fontId="19" fillId="0" borderId="0" xfId="0" applyFont="1" applyAlignment="1">
      <alignment horizontal="right"/>
    </xf>
    <xf numFmtId="0" fontId="15" fillId="0" borderId="0" xfId="0" quotePrefix="1" applyFont="1" applyAlignment="1"/>
    <xf numFmtId="0" fontId="15" fillId="0" borderId="0" xfId="0" applyFont="1" applyAlignment="1"/>
    <xf numFmtId="2" fontId="20" fillId="0" borderId="0" xfId="0" applyNumberFormat="1" applyFont="1" applyAlignment="1">
      <alignment horizontal="right"/>
    </xf>
    <xf numFmtId="0" fontId="21" fillId="0" borderId="0" xfId="0" applyFont="1"/>
    <xf numFmtId="0" fontId="22" fillId="0" borderId="0" xfId="0" applyFont="1"/>
    <xf numFmtId="0" fontId="23" fillId="0" borderId="0" xfId="0" applyFont="1"/>
    <xf numFmtId="0" fontId="21" fillId="0" borderId="0" xfId="0" applyFont="1" applyAlignment="1">
      <alignment horizontal="left" wrapText="1"/>
    </xf>
    <xf numFmtId="165" fontId="3" fillId="0" borderId="0" xfId="0" applyNumberFormat="1" applyFont="1" applyAlignment="1"/>
    <xf numFmtId="1" fontId="3" fillId="0" borderId="0" xfId="0" applyNumberFormat="1" applyFont="1" applyAlignment="1"/>
    <xf numFmtId="164" fontId="24" fillId="0" borderId="0" xfId="0" applyNumberFormat="1" applyFont="1" applyAlignment="1">
      <alignment horizontal="right"/>
    </xf>
    <xf numFmtId="164" fontId="3" fillId="0" borderId="0" xfId="0" applyNumberFormat="1" applyFont="1" applyAlignment="1">
      <alignment horizontal="right"/>
    </xf>
    <xf numFmtId="164" fontId="25" fillId="0" borderId="0" xfId="0" applyNumberFormat="1" applyFont="1" applyAlignment="1">
      <alignment horizontal="right"/>
    </xf>
    <xf numFmtId="165" fontId="24" fillId="0" borderId="0" xfId="0" applyNumberFormat="1" applyFont="1"/>
    <xf numFmtId="165" fontId="3" fillId="0" borderId="0" xfId="0" quotePrefix="1" applyNumberFormat="1" applyFont="1" applyAlignment="1">
      <alignment horizontal="right"/>
    </xf>
    <xf numFmtId="164" fontId="11" fillId="0" borderId="0" xfId="0" applyNumberFormat="1" applyFont="1"/>
    <xf numFmtId="164" fontId="0" fillId="0" borderId="0" xfId="0" applyNumberFormat="1"/>
    <xf numFmtId="164" fontId="10" fillId="0" borderId="0" xfId="0" applyNumberFormat="1" applyFont="1"/>
    <xf numFmtId="0" fontId="0" fillId="0" borderId="0" xfId="0" quotePrefix="1"/>
    <xf numFmtId="0" fontId="12" fillId="0" borderId="0" xfId="0" applyFont="1"/>
    <xf numFmtId="0" fontId="26" fillId="0" borderId="0" xfId="0" applyFont="1" applyAlignment="1">
      <alignment horizontal="right"/>
    </xf>
    <xf numFmtId="0" fontId="27" fillId="0" borderId="0" xfId="0" applyFont="1" applyAlignment="1">
      <alignment horizontal="right"/>
    </xf>
    <xf numFmtId="0" fontId="29" fillId="0" borderId="0" xfId="2" applyFont="1" applyAlignment="1" applyProtection="1"/>
    <xf numFmtId="9" fontId="9" fillId="0" borderId="0" xfId="1" applyFont="1" applyAlignment="1">
      <alignment horizontal="right"/>
    </xf>
    <xf numFmtId="0" fontId="2" fillId="0" borderId="0" xfId="0" quotePrefix="1" applyFont="1" applyAlignment="1">
      <alignment horizontal="left"/>
    </xf>
    <xf numFmtId="164" fontId="10" fillId="0" borderId="0" xfId="0" applyNumberFormat="1" applyFont="1" applyAlignment="1">
      <alignment horizontal="right"/>
    </xf>
    <xf numFmtId="164" fontId="11" fillId="0" borderId="0" xfId="0" applyNumberFormat="1" applyFont="1" applyAlignment="1">
      <alignment horizontal="right"/>
    </xf>
    <xf numFmtId="9" fontId="9" fillId="0" borderId="0" xfId="1" applyNumberFormat="1" applyFont="1" applyAlignment="1">
      <alignment horizontal="right"/>
    </xf>
    <xf numFmtId="0" fontId="30" fillId="0" borderId="0" xfId="0" applyFont="1"/>
  </cellXfs>
  <cellStyles count="3">
    <cellStyle name="Hiperłącze" xfId="2" builtinId="8"/>
    <cellStyle name="Normalny" xfId="0" builtinId="0"/>
    <cellStyle name="Procentowy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chart>
    <c:plotArea>
      <c:layout/>
      <c:lineChart>
        <c:grouping val="standard"/>
        <c:ser>
          <c:idx val="8"/>
          <c:order val="0"/>
          <c:tx>
            <c:v>2</c:v>
          </c:tx>
          <c:marker>
            <c:symbol val="none"/>
          </c:marker>
          <c:cat>
            <c:numRef>
              <c:f>'charts - absolute'!$B$75:$B$95</c:f>
              <c:numCache>
                <c:formatCode>0.0</c:formatCode>
                <c:ptCount val="21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  <c:pt idx="19">
                  <c:v>9.5</c:v>
                </c:pt>
                <c:pt idx="20">
                  <c:v>10</c:v>
                </c:pt>
              </c:numCache>
            </c:numRef>
          </c:cat>
          <c:val>
            <c:numRef>
              <c:f>'charts - absolute'!$D$75:$D$95</c:f>
              <c:numCache>
                <c:formatCode>0.000</c:formatCode>
                <c:ptCount val="21"/>
                <c:pt idx="0">
                  <c:v>0</c:v>
                </c:pt>
                <c:pt idx="1">
                  <c:v>2.4000138240796165E-3</c:v>
                </c:pt>
                <c:pt idx="2">
                  <c:v>1.0800314937183697E-2</c:v>
                </c:pt>
                <c:pt idx="3">
                  <c:v>2.5201778237472494E-2</c:v>
                </c:pt>
                <c:pt idx="4">
                  <c:v>4.5605926946266306E-2</c:v>
                </c:pt>
                <c:pt idx="5">
                  <c:v>7.2014933016510518E-2</c:v>
                </c:pt>
                <c:pt idx="6">
                  <c:v>0.10443161771658005</c:v>
                </c:pt>
                <c:pt idx="7">
                  <c:v>0.14285945238970665</c:v>
                </c:pt>
                <c:pt idx="8">
                  <c:v>0.18730255938941953</c:v>
                </c:pt>
                <c:pt idx="9">
                  <c:v>0.23776571319146633</c:v>
                </c:pt>
                <c:pt idx="10">
                  <c:v>0.29425434168277675</c:v>
                </c:pt>
                <c:pt idx="11">
                  <c:v>0.35677452762812312</c:v>
                </c:pt>
                <c:pt idx="12">
                  <c:v>0.42533301031520754</c:v>
                </c:pt>
                <c:pt idx="13">
                  <c:v>0.4999371873790226</c:v>
                </c:pt>
                <c:pt idx="14">
                  <c:v>0.58059511680640163</c:v>
                </c:pt>
                <c:pt idx="15">
                  <c:v>0.667315519121777</c:v>
                </c:pt>
                <c:pt idx="16">
                  <c:v>0.76010777975524224</c:v>
                </c:pt>
                <c:pt idx="17">
                  <c:v>0.85898195159416169</c:v>
                </c:pt>
                <c:pt idx="18">
                  <c:v>0.96394875771956379</c:v>
                </c:pt>
                <c:pt idx="19">
                  <c:v>1.0750195943287775</c:v>
                </c:pt>
                <c:pt idx="20">
                  <c:v>1.1922065338457593</c:v>
                </c:pt>
              </c:numCache>
            </c:numRef>
          </c:val>
        </c:ser>
        <c:ser>
          <c:idx val="0"/>
          <c:order val="1"/>
          <c:tx>
            <c:v>2,8</c:v>
          </c:tx>
          <c:marker>
            <c:symbol val="none"/>
          </c:marker>
          <c:cat>
            <c:numRef>
              <c:f>'charts - absolute'!$B$75:$B$95</c:f>
              <c:numCache>
                <c:formatCode>0.0</c:formatCode>
                <c:ptCount val="21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  <c:pt idx="19">
                  <c:v>9.5</c:v>
                </c:pt>
                <c:pt idx="20">
                  <c:v>10</c:v>
                </c:pt>
              </c:numCache>
            </c:numRef>
          </c:cat>
          <c:val>
            <c:numRef>
              <c:f>'charts - absolute'!$E$75:$E$95</c:f>
              <c:numCache>
                <c:formatCode>0.000</c:formatCode>
                <c:ptCount val="21"/>
                <c:pt idx="0">
                  <c:v>0</c:v>
                </c:pt>
                <c:pt idx="1">
                  <c:v>3.3600379334842723E-3</c:v>
                </c:pt>
                <c:pt idx="2">
                  <c:v>1.5120864211824681E-2</c:v>
                </c:pt>
                <c:pt idx="3">
                  <c:v>3.5284879814194703E-2</c:v>
                </c:pt>
                <c:pt idx="4">
                  <c:v>6.3856265570136017E-2</c:v>
                </c:pt>
                <c:pt idx="5">
                  <c:v>0.10084098435757216</c:v>
                </c:pt>
                <c:pt idx="6">
                  <c:v>0.14624678424574045</c:v>
                </c:pt>
                <c:pt idx="7">
                  <c:v>0.20008320258615298</c:v>
                </c:pt>
                <c:pt idx="8">
                  <c:v>0.26236157105562041</c:v>
                </c:pt>
                <c:pt idx="9">
                  <c:v>0.33309502165633464</c:v>
                </c:pt>
                <c:pt idx="10">
                  <c:v>0.41229849367895355</c:v>
                </c:pt>
                <c:pt idx="11">
                  <c:v>0.49998874163558149</c:v>
                </c:pt>
                <c:pt idx="12">
                  <c:v>0.59618434417057209</c:v>
                </c:pt>
                <c:pt idx="13">
                  <c:v>0.70090571395796442</c:v>
                </c:pt>
                <c:pt idx="14">
                  <c:v>0.81417510859549136</c:v>
                </c:pt>
                <c:pt idx="15">
                  <c:v>0.93601664250600614</c:v>
                </c:pt>
                <c:pt idx="16">
                  <c:v>1.0664562998582889</c:v>
                </c:pt>
                <c:pt idx="17">
                  <c:v>1.2055219485201949</c:v>
                </c:pt>
                <c:pt idx="18">
                  <c:v>1.3532433550582379</c:v>
                </c:pt>
                <c:pt idx="19">
                  <c:v>1.5096522007987208</c:v>
                </c:pt>
                <c:pt idx="20">
                  <c:v>1.6747820989667535</c:v>
                </c:pt>
              </c:numCache>
            </c:numRef>
          </c:val>
        </c:ser>
        <c:ser>
          <c:idx val="1"/>
          <c:order val="2"/>
          <c:tx>
            <c:v>4</c:v>
          </c:tx>
          <c:marker>
            <c:symbol val="none"/>
          </c:marker>
          <c:cat>
            <c:numRef>
              <c:f>'charts - absolute'!$B$75:$B$95</c:f>
              <c:numCache>
                <c:formatCode>0.0</c:formatCode>
                <c:ptCount val="21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  <c:pt idx="19">
                  <c:v>9.5</c:v>
                </c:pt>
                <c:pt idx="20">
                  <c:v>10</c:v>
                </c:pt>
              </c:numCache>
            </c:numRef>
          </c:cat>
          <c:val>
            <c:numRef>
              <c:f>'charts - absolute'!$F$75:$F$95</c:f>
              <c:numCache>
                <c:formatCode>0.000</c:formatCode>
                <c:ptCount val="21"/>
                <c:pt idx="0">
                  <c:v>0</c:v>
                </c:pt>
                <c:pt idx="1">
                  <c:v>4.8001105945481015E-3</c:v>
                </c:pt>
                <c:pt idx="2">
                  <c:v>2.1602519717899837E-2</c:v>
                </c:pt>
                <c:pt idx="3">
                  <c:v>5.0414228911968006E-2</c:v>
                </c:pt>
                <c:pt idx="4">
                  <c:v>9.1247434066125122E-2</c:v>
                </c:pt>
                <c:pt idx="5">
                  <c:v>0.14411953851002179</c:v>
                </c:pt>
                <c:pt idx="6">
                  <c:v>0.2090531717531201</c:v>
                </c:pt>
                <c:pt idx="7">
                  <c:v>0.28607621390872096</c:v>
                </c:pt>
                <c:pt idx="8">
                  <c:v>0.37522182585185382</c:v>
                </c:pt>
                <c:pt idx="9">
                  <c:v>0.47652848517210167</c:v>
                </c:pt>
                <c:pt idx="10">
                  <c:v>0.59004002799438826</c:v>
                </c:pt>
                <c:pt idx="11">
                  <c:v>0.71580569675289318</c:v>
                </c:pt>
                <c:pt idx="12">
                  <c:v>0.85388019401573079</c:v>
                </c:pt>
                <c:pt idx="13">
                  <c:v>1.0043237424707909</c:v>
                </c:pt>
                <c:pt idx="14">
                  <c:v>1.1672021511962569</c:v>
                </c:pt>
                <c:pt idx="15">
                  <c:v>1.3425868883528942</c:v>
                </c:pt>
                <c:pt idx="16">
                  <c:v>1.530555160449163</c:v>
                </c:pt>
                <c:pt idx="17">
                  <c:v>1.7311899983447825</c:v>
                </c:pt>
                <c:pt idx="18">
                  <c:v>1.9445803501733607</c:v>
                </c:pt>
                <c:pt idx="19">
                  <c:v>2.1708211813804965</c:v>
                </c:pt>
                <c:pt idx="20">
                  <c:v>2.410013582090011</c:v>
                </c:pt>
              </c:numCache>
            </c:numRef>
          </c:val>
        </c:ser>
        <c:ser>
          <c:idx val="2"/>
          <c:order val="3"/>
          <c:tx>
            <c:v>5,6</c:v>
          </c:tx>
          <c:marker>
            <c:symbol val="none"/>
          </c:marker>
          <c:cat>
            <c:numRef>
              <c:f>'charts - absolute'!$B$75:$B$95</c:f>
              <c:numCache>
                <c:formatCode>0.0</c:formatCode>
                <c:ptCount val="21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  <c:pt idx="19">
                  <c:v>9.5</c:v>
                </c:pt>
                <c:pt idx="20">
                  <c:v>10</c:v>
                </c:pt>
              </c:numCache>
            </c:numRef>
          </c:cat>
          <c:val>
            <c:numRef>
              <c:f>'charts - absolute'!$G$75:$G$95</c:f>
              <c:numCache>
                <c:formatCode>0.000</c:formatCode>
                <c:ptCount val="21"/>
                <c:pt idx="0">
                  <c:v>0</c:v>
                </c:pt>
                <c:pt idx="1">
                  <c:v>6.7203034781525006E-3</c:v>
                </c:pt>
                <c:pt idx="2">
                  <c:v>3.0246914880297182E-2</c:v>
                </c:pt>
                <c:pt idx="3">
                  <c:v>7.0599054719319598E-2</c:v>
                </c:pt>
                <c:pt idx="4">
                  <c:v>0.12781022409911547</c:v>
                </c:pt>
                <c:pt idx="5">
                  <c:v>0.2019282752817535</c:v>
                </c:pt>
                <c:pt idx="6">
                  <c:v>0.29301551287315153</c:v>
                </c:pt>
                <c:pt idx="7">
                  <c:v>0.40114882602824853</c:v>
                </c:pt>
                <c:pt idx="8">
                  <c:v>0.52641985220148824</c:v>
                </c:pt>
                <c:pt idx="9">
                  <c:v>0.66893517309661199</c:v>
                </c:pt>
                <c:pt idx="10">
                  <c:v>0.82881654360220391</c:v>
                </c:pt>
                <c:pt idx="11">
                  <c:v>1.0062011546368783</c:v>
                </c:pt>
                <c:pt idx="12">
                  <c:v>1.2012419309716167</c:v>
                </c:pt>
                <c:pt idx="13">
                  <c:v>1.4141078652472272</c:v>
                </c:pt>
                <c:pt idx="14">
                  <c:v>1.6449843895635974</c:v>
                </c:pt>
                <c:pt idx="15">
                  <c:v>1.8940737861852099</c:v>
                </c:pt>
                <c:pt idx="16">
                  <c:v>2.1615956390856859</c:v>
                </c:pt>
                <c:pt idx="17">
                  <c:v>2.4477873282441474</c:v>
                </c:pt>
                <c:pt idx="18">
                  <c:v>2.7529045688095177</c:v>
                </c:pt>
                <c:pt idx="19">
                  <c:v>3.0772219974668875</c:v>
                </c:pt>
                <c:pt idx="20">
                  <c:v>3.4210338085747711</c:v>
                </c:pt>
              </c:numCache>
            </c:numRef>
          </c:val>
        </c:ser>
        <c:ser>
          <c:idx val="3"/>
          <c:order val="4"/>
          <c:tx>
            <c:v>8</c:v>
          </c:tx>
          <c:marker>
            <c:symbol val="none"/>
          </c:marker>
          <c:cat>
            <c:numRef>
              <c:f>'charts - absolute'!$B$75:$B$95</c:f>
              <c:numCache>
                <c:formatCode>0.0</c:formatCode>
                <c:ptCount val="21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  <c:pt idx="19">
                  <c:v>9.5</c:v>
                </c:pt>
                <c:pt idx="20">
                  <c:v>10</c:v>
                </c:pt>
              </c:numCache>
            </c:numRef>
          </c:cat>
          <c:val>
            <c:numRef>
              <c:f>'charts - absolute'!$H$75:$H$95</c:f>
              <c:numCache>
                <c:formatCode>0.000</c:formatCode>
                <c:ptCount val="21"/>
                <c:pt idx="0">
                  <c:v>0</c:v>
                </c:pt>
                <c:pt idx="1">
                  <c:v>9.6008848175447303E-3</c:v>
                </c:pt>
                <c:pt idx="2">
                  <c:v>4.3220164800089056E-2</c:v>
                </c:pt>
                <c:pt idx="3">
                  <c:v>0.10091392778791519</c:v>
                </c:pt>
                <c:pt idx="4">
                  <c:v>0.18278006555711679</c:v>
                </c:pt>
                <c:pt idx="5">
                  <c:v>0.28895869560191967</c:v>
                </c:pt>
                <c:pt idx="6">
                  <c:v>0.41963276827074614</c:v>
                </c:pt>
                <c:pt idx="7">
                  <c:v>0.57502886419396715</c:v>
                </c:pt>
                <c:pt idx="8">
                  <c:v>0.75541818853300979</c:v>
                </c:pt>
                <c:pt idx="9">
                  <c:v>0.96111777025855005</c:v>
                </c:pt>
                <c:pt idx="10">
                  <c:v>1.1924918764532988</c:v>
                </c:pt>
                <c:pt idx="11">
                  <c:v>1.4499536535577402</c:v>
                </c:pt>
                <c:pt idx="12">
                  <c:v>1.7339670095632691</c:v>
                </c:pt>
                <c:pt idx="13">
                  <c:v>2.0450487534379098</c:v>
                </c:pt>
                <c:pt idx="14">
                  <c:v>2.3837710105807179</c:v>
                </c:pt>
                <c:pt idx="15">
                  <c:v>2.7507639358822535</c:v>
                </c:pt>
                <c:pt idx="16">
                  <c:v>3.1467187490664399</c:v>
                </c:pt>
                <c:pt idx="17">
                  <c:v>3.5723911204566248</c:v>
                </c:pt>
                <c:pt idx="18">
                  <c:v>4.0286049392071259</c:v>
                </c:pt>
                <c:pt idx="19">
                  <c:v>4.5162565004423536</c:v>
                </c:pt>
                <c:pt idx="20">
                  <c:v>5.0363191527317177</c:v>
                </c:pt>
              </c:numCache>
            </c:numRef>
          </c:val>
        </c:ser>
        <c:ser>
          <c:idx val="4"/>
          <c:order val="5"/>
          <c:tx>
            <c:v>11</c:v>
          </c:tx>
          <c:marker>
            <c:symbol val="none"/>
          </c:marker>
          <c:cat>
            <c:numRef>
              <c:f>'charts - absolute'!$B$75:$B$95</c:f>
              <c:numCache>
                <c:formatCode>0.0</c:formatCode>
                <c:ptCount val="21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  <c:pt idx="19">
                  <c:v>9.5</c:v>
                </c:pt>
                <c:pt idx="20">
                  <c:v>10</c:v>
                </c:pt>
              </c:numCache>
            </c:numRef>
          </c:cat>
          <c:val>
            <c:numRef>
              <c:f>'charts - absolute'!$I$75:$I$95</c:f>
              <c:numCache>
                <c:formatCode>0.000</c:formatCode>
                <c:ptCount val="21"/>
                <c:pt idx="0">
                  <c:v>0</c:v>
                </c:pt>
                <c:pt idx="1">
                  <c:v>1.3202300368816255E-2</c:v>
                </c:pt>
                <c:pt idx="2">
                  <c:v>5.9452442404921091E-2</c:v>
                </c:pt>
                <c:pt idx="3">
                  <c:v>0.13889646617325879</c:v>
                </c:pt>
                <c:pt idx="4">
                  <c:v>0.25178985895460948</c:v>
                </c:pt>
                <c:pt idx="5">
                  <c:v>0.39849964481203415</c:v>
                </c:pt>
                <c:pt idx="6">
                  <c:v>0.57950741284547114</c:v>
                </c:pt>
                <c:pt idx="7">
                  <c:v>0.79541333115983814</c:v>
                </c:pt>
                <c:pt idx="8">
                  <c:v>1.046941209644781</c:v>
                </c:pt>
                <c:pt idx="9">
                  <c:v>1.33494469234653</c:v>
                </c:pt>
                <c:pt idx="10">
                  <c:v>1.6604146799921393</c:v>
                </c:pt>
                <c:pt idx="11">
                  <c:v>2.024488105672785</c:v>
                </c:pt>
                <c:pt idx="12">
                  <c:v>2.4284582124799288</c:v>
                </c:pt>
                <c:pt idx="13">
                  <c:v>2.8737865118260668</c:v>
                </c:pt>
                <c:pt idx="14">
                  <c:v>3.3621166362536687</c:v>
                </c:pt>
                <c:pt idx="15">
                  <c:v>3.8952903419471543</c:v>
                </c:pt>
                <c:pt idx="16">
                  <c:v>4.475365965401898</c:v>
                </c:pt>
                <c:pt idx="17">
                  <c:v>5.1046396976229991</c:v>
                </c:pt>
                <c:pt idx="18">
                  <c:v>5.7856701101432195</c:v>
                </c:pt>
                <c:pt idx="19">
                  <c:v>6.5213064529842111</c:v>
                </c:pt>
                <c:pt idx="20">
                  <c:v>7.314721349138221</c:v>
                </c:pt>
              </c:numCache>
            </c:numRef>
          </c:val>
        </c:ser>
        <c:ser>
          <c:idx val="5"/>
          <c:order val="6"/>
          <c:tx>
            <c:v>16</c:v>
          </c:tx>
          <c:marker>
            <c:symbol val="none"/>
          </c:marker>
          <c:cat>
            <c:numRef>
              <c:f>'charts - absolute'!$B$75:$B$95</c:f>
              <c:numCache>
                <c:formatCode>0.0</c:formatCode>
                <c:ptCount val="21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  <c:pt idx="19">
                  <c:v>9.5</c:v>
                </c:pt>
                <c:pt idx="20">
                  <c:v>10</c:v>
                </c:pt>
              </c:numCache>
            </c:numRef>
          </c:cat>
          <c:val>
            <c:numRef>
              <c:f>'charts - absolute'!$J$75:$J$95</c:f>
              <c:numCache>
                <c:formatCode>0.000</c:formatCode>
                <c:ptCount val="21"/>
                <c:pt idx="0">
                  <c:v>0</c:v>
                </c:pt>
                <c:pt idx="1">
                  <c:v>1.9207080498154894E-2</c:v>
                </c:pt>
                <c:pt idx="2">
                  <c:v>8.6561544617026032E-2</c:v>
                </c:pt>
                <c:pt idx="3">
                  <c:v>0.20251452318437679</c:v>
                </c:pt>
                <c:pt idx="4">
                  <c:v>0.36785965057205394</c:v>
                </c:pt>
                <c:pt idx="5">
                  <c:v>0.58374692884254653</c:v>
                </c:pt>
                <c:pt idx="6">
                  <c:v>0.85170314523202828</c:v>
                </c:pt>
                <c:pt idx="7">
                  <c:v>1.1736595295893699</c:v>
                </c:pt>
                <c:pt idx="8">
                  <c:v>1.5519876053229189</c:v>
                </c:pt>
                <c:pt idx="9">
                  <c:v>1.9895445081872767</c:v>
                </c:pt>
                <c:pt idx="10">
                  <c:v>2.4897294426257934</c:v>
                </c:pt>
                <c:pt idx="11">
                  <c:v>3.0565534426877354</c:v>
                </c:pt>
                <c:pt idx="12">
                  <c:v>3.6947252404702526</c:v>
                </c:pt>
                <c:pt idx="13">
                  <c:v>4.4097568697510452</c:v>
                </c:pt>
                <c:pt idx="14">
                  <c:v>5.2080937154950293</c:v>
                </c:pt>
                <c:pt idx="15">
                  <c:v>6.0972751588587357</c:v>
                </c:pt>
                <c:pt idx="16">
                  <c:v>7.0861339010213573</c:v>
                </c:pt>
                <c:pt idx="17">
                  <c:v>8.1850446776574994</c:v>
                </c:pt>
                <c:pt idx="18">
                  <c:v>9.4062366911341009</c:v>
                </c:pt>
                <c:pt idx="19">
                  <c:v>10.764189121860742</c:v>
                </c:pt>
                <c:pt idx="20">
                  <c:v>12.276136183270722</c:v>
                </c:pt>
              </c:numCache>
            </c:numRef>
          </c:val>
        </c:ser>
        <c:ser>
          <c:idx val="6"/>
          <c:order val="7"/>
          <c:tx>
            <c:v>22</c:v>
          </c:tx>
          <c:marker>
            <c:symbol val="none"/>
          </c:marker>
          <c:cat>
            <c:numRef>
              <c:f>'charts - absolute'!$B$75:$B$95</c:f>
              <c:numCache>
                <c:formatCode>0.0</c:formatCode>
                <c:ptCount val="21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  <c:pt idx="19">
                  <c:v>9.5</c:v>
                </c:pt>
                <c:pt idx="20">
                  <c:v>10</c:v>
                </c:pt>
              </c:numCache>
            </c:numRef>
          </c:cat>
          <c:val>
            <c:numRef>
              <c:f>'charts - absolute'!$K$75:$K$95</c:f>
              <c:numCache>
                <c:formatCode>0.000</c:formatCode>
                <c:ptCount val="21"/>
                <c:pt idx="0">
                  <c:v>0</c:v>
                </c:pt>
                <c:pt idx="1">
                  <c:v>2.6418412576829531E-2</c:v>
                </c:pt>
                <c:pt idx="2">
                  <c:v>0.11922065338457599</c:v>
                </c:pt>
                <c:pt idx="3">
                  <c:v>0.27958704710731097</c:v>
                </c:pt>
                <c:pt idx="4">
                  <c:v>0.50961375788087815</c:v>
                </c:pt>
                <c:pt idx="5">
                  <c:v>0.81238314812091694</c:v>
                </c:pt>
                <c:pt idx="6">
                  <c:v>1.1920702540023105</c:v>
                </c:pt>
                <c:pt idx="7">
                  <c:v>1.6540924192443187</c:v>
                </c:pt>
                <c:pt idx="8">
                  <c:v>2.2053124468939727</c:v>
                </c:pt>
                <c:pt idx="9">
                  <c:v>2.854310139362326</c:v>
                </c:pt>
                <c:pt idx="10">
                  <c:v>3.6117434330039013</c:v>
                </c:pt>
                <c:pt idx="11">
                  <c:v>4.4908294705449059</c:v>
                </c:pt>
                <c:pt idx="12">
                  <c:v>5.5079894372208713</c:v>
                </c:pt>
                <c:pt idx="13">
                  <c:v>6.6837213215384086</c:v>
                </c:pt>
                <c:pt idx="14">
                  <c:v>8.0437961206788451</c:v>
                </c:pt>
                <c:pt idx="15">
                  <c:v>9.620922520134334</c:v>
                </c:pt>
                <c:pt idx="16">
                  <c:v>11.457105264791469</c:v>
                </c:pt>
                <c:pt idx="17">
                  <c:v>13.607056034136257</c:v>
                </c:pt>
                <c:pt idx="18">
                  <c:v>16.143245362122496</c:v>
                </c:pt>
                <c:pt idx="19">
                  <c:v>19.163593581207358</c:v>
                </c:pt>
                <c:pt idx="20">
                  <c:v>22.803559030401324</c:v>
                </c:pt>
              </c:numCache>
            </c:numRef>
          </c:val>
        </c:ser>
        <c:ser>
          <c:idx val="7"/>
          <c:order val="8"/>
          <c:tx>
            <c:v>32</c:v>
          </c:tx>
          <c:marker>
            <c:symbol val="none"/>
          </c:marker>
          <c:cat>
            <c:numRef>
              <c:f>'charts - absolute'!$B$75:$B$95</c:f>
              <c:numCache>
                <c:formatCode>0.0</c:formatCode>
                <c:ptCount val="21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  <c:pt idx="19">
                  <c:v>9.5</c:v>
                </c:pt>
                <c:pt idx="20">
                  <c:v>10</c:v>
                </c:pt>
              </c:numCache>
            </c:numRef>
          </c:cat>
          <c:val>
            <c:numRef>
              <c:f>'charts - absolute'!$L$75:$L$95</c:f>
              <c:numCache>
                <c:formatCode>0.000</c:formatCode>
                <c:ptCount val="21"/>
                <c:pt idx="0">
                  <c:v>0</c:v>
                </c:pt>
                <c:pt idx="1">
                  <c:v>3.8456706721463174E-2</c:v>
                </c:pt>
                <c:pt idx="2">
                  <c:v>0.17409964690012358</c:v>
                </c:pt>
                <c:pt idx="3">
                  <c:v>0.41061712495013936</c:v>
                </c:pt>
                <c:pt idx="4">
                  <c:v>0.75470898686276766</c:v>
                </c:pt>
                <c:pt idx="5">
                  <c:v>1.2165811905733883</c:v>
                </c:pt>
                <c:pt idx="6">
                  <c:v>1.8107445837230016</c:v>
                </c:pt>
                <c:pt idx="7">
                  <c:v>2.5572406442240743</c:v>
                </c:pt>
                <c:pt idx="8">
                  <c:v>3.4835010078334117</c:v>
                </c:pt>
                <c:pt idx="9">
                  <c:v>4.6271916841419749</c:v>
                </c:pt>
                <c:pt idx="10">
                  <c:v>6.0406523575803206</c:v>
                </c:pt>
                <c:pt idx="11">
                  <c:v>7.7980318502777868</c:v>
                </c:pt>
                <c:pt idx="12">
                  <c:v>10.007199152686113</c:v>
                </c:pt>
                <c:pt idx="13">
                  <c:v>12.830582845675227</c:v>
                </c:pt>
                <c:pt idx="14">
                  <c:v>16.523817560632942</c:v>
                </c:pt>
                <c:pt idx="15">
                  <c:v>21.512850859738794</c:v>
                </c:pt>
                <c:pt idx="16">
                  <c:v>28.562992244605258</c:v>
                </c:pt>
                <c:pt idx="17">
                  <c:v>39.19946709221206</c:v>
                </c:pt>
                <c:pt idx="18">
                  <c:v>56.959864984023717</c:v>
                </c:pt>
                <c:pt idx="19">
                  <c:v>92.342373395469338</c:v>
                </c:pt>
                <c:pt idx="20">
                  <c:v>196.48574982137632</c:v>
                </c:pt>
              </c:numCache>
            </c:numRef>
          </c:val>
        </c:ser>
        <c:marker val="1"/>
        <c:axId val="123721216"/>
        <c:axId val="123722752"/>
      </c:lineChart>
      <c:catAx>
        <c:axId val="123721216"/>
        <c:scaling>
          <c:orientation val="minMax"/>
        </c:scaling>
        <c:axPos val="b"/>
        <c:majorGridlines/>
        <c:numFmt formatCode="0.0" sourceLinked="1"/>
        <c:tickLblPos val="nextTo"/>
        <c:crossAx val="123722752"/>
        <c:crosses val="autoZero"/>
        <c:auto val="1"/>
        <c:lblAlgn val="ctr"/>
        <c:lblOffset val="100"/>
      </c:catAx>
      <c:valAx>
        <c:axId val="123722752"/>
        <c:scaling>
          <c:orientation val="minMax"/>
          <c:max val="10"/>
          <c:min val="0"/>
        </c:scaling>
        <c:axPos val="l"/>
        <c:majorGridlines/>
        <c:numFmt formatCode="#,##0.0" sourceLinked="0"/>
        <c:tickLblPos val="nextTo"/>
        <c:crossAx val="123721216"/>
        <c:crosses val="autoZero"/>
        <c:crossBetween val="midCat"/>
      </c:valAx>
    </c:plotArea>
    <c:legend>
      <c:legendPos val="r"/>
    </c:legend>
    <c:plotVisOnly val="1"/>
    <c:dispBlanksAs val="span"/>
  </c:chart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chart>
    <c:plotArea>
      <c:layout/>
      <c:lineChart>
        <c:grouping val="standard"/>
        <c:ser>
          <c:idx val="8"/>
          <c:order val="0"/>
          <c:tx>
            <c:v>2</c:v>
          </c:tx>
          <c:marker>
            <c:symbol val="none"/>
          </c:marker>
          <c:cat>
            <c:numRef>
              <c:f>'charts - absolute'!$B$21:$B$41</c:f>
              <c:numCache>
                <c:formatCode>0.0</c:formatCode>
                <c:ptCount val="21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  <c:pt idx="19">
                  <c:v>9.5</c:v>
                </c:pt>
                <c:pt idx="20">
                  <c:v>10</c:v>
                </c:pt>
              </c:numCache>
            </c:numRef>
          </c:cat>
          <c:val>
            <c:numRef>
              <c:f>'charts - absolute'!$D$21:$D$41</c:f>
              <c:numCache>
                <c:formatCode>0.000</c:formatCode>
                <c:ptCount val="21"/>
                <c:pt idx="0">
                  <c:v>0</c:v>
                </c:pt>
                <c:pt idx="1">
                  <c:v>0.49880287310454907</c:v>
                </c:pt>
                <c:pt idx="2">
                  <c:v>0.99462900338173854</c:v>
                </c:pt>
                <c:pt idx="3">
                  <c:v>1.4875049583498612</c:v>
                </c:pt>
                <c:pt idx="4">
                  <c:v>1.9774569903104606</c:v>
                </c:pt>
                <c:pt idx="5">
                  <c:v>2.4645110410094637</c:v>
                </c:pt>
                <c:pt idx="6">
                  <c:v>2.9486927462158441</c:v>
                </c:pt>
                <c:pt idx="7">
                  <c:v>3.4300274402195217</c:v>
                </c:pt>
                <c:pt idx="8">
                  <c:v>3.9085401602501464</c:v>
                </c:pt>
                <c:pt idx="9">
                  <c:v>4.3842556508183943</c:v>
                </c:pt>
                <c:pt idx="10">
                  <c:v>4.8571983679813489</c:v>
                </c:pt>
                <c:pt idx="11">
                  <c:v>5.3273924835335142</c:v>
                </c:pt>
                <c:pt idx="12">
                  <c:v>5.7948618891249755</c:v>
                </c:pt>
                <c:pt idx="13">
                  <c:v>6.2596302003081661</c:v>
                </c:pt>
                <c:pt idx="14">
                  <c:v>6.7217207605146916</c:v>
                </c:pt>
                <c:pt idx="15">
                  <c:v>7.1811566449636155</c:v>
                </c:pt>
                <c:pt idx="16">
                  <c:v>7.6379606645025779</c:v>
                </c:pt>
                <c:pt idx="17">
                  <c:v>8.0921553693830912</c:v>
                </c:pt>
                <c:pt idx="18">
                  <c:v>8.5437630529713307</c:v>
                </c:pt>
                <c:pt idx="19">
                  <c:v>8.9928057553956826</c:v>
                </c:pt>
                <c:pt idx="20">
                  <c:v>9.4393052671323403</c:v>
                </c:pt>
              </c:numCache>
            </c:numRef>
          </c:val>
        </c:ser>
        <c:ser>
          <c:idx val="0"/>
          <c:order val="1"/>
          <c:tx>
            <c:v>2,8</c:v>
          </c:tx>
          <c:marker>
            <c:symbol val="none"/>
          </c:marker>
          <c:cat>
            <c:numRef>
              <c:f>'charts - absolute'!$B$21:$B$41</c:f>
              <c:numCache>
                <c:formatCode>0.0</c:formatCode>
                <c:ptCount val="21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  <c:pt idx="19">
                  <c:v>9.5</c:v>
                </c:pt>
                <c:pt idx="20">
                  <c:v>10</c:v>
                </c:pt>
              </c:numCache>
            </c:numRef>
          </c:cat>
          <c:val>
            <c:numRef>
              <c:f>'charts - absolute'!$E$21:$E$41</c:f>
              <c:numCache>
                <c:formatCode>0.000</c:formatCode>
                <c:ptCount val="21"/>
                <c:pt idx="0">
                  <c:v>0</c:v>
                </c:pt>
                <c:pt idx="1">
                  <c:v>0.49832562589698615</c:v>
                </c:pt>
                <c:pt idx="2">
                  <c:v>0.99249672476080841</c:v>
                </c:pt>
                <c:pt idx="3">
                  <c:v>1.4825650351862103</c:v>
                </c:pt>
                <c:pt idx="4">
                  <c:v>1.9685814402141819</c:v>
                </c:pt>
                <c:pt idx="5">
                  <c:v>2.4505959849435381</c:v>
                </c:pt>
                <c:pt idx="6">
                  <c:v>2.9286578937092433</c:v>
                </c:pt>
                <c:pt idx="7">
                  <c:v>3.402815586839854</c:v>
                </c:pt>
                <c:pt idx="8">
                  <c:v>3.8731166970060813</c:v>
                </c:pt>
                <c:pt idx="9">
                  <c:v>4.339608085172042</c:v>
                </c:pt>
                <c:pt idx="10">
                  <c:v>4.8023358561604361</c:v>
                </c:pt>
                <c:pt idx="11">
                  <c:v>5.261345373842504</c:v>
                </c:pt>
                <c:pt idx="12">
                  <c:v>5.7166812759632615</c:v>
                </c:pt>
                <c:pt idx="13">
                  <c:v>6.1683874886122085</c:v>
                </c:pt>
                <c:pt idx="14">
                  <c:v>6.6165072403493523</c:v>
                </c:pt>
                <c:pt idx="15">
                  <c:v>7.0610830759960841</c:v>
                </c:pt>
                <c:pt idx="16">
                  <c:v>7.502156870100154</c:v>
                </c:pt>
                <c:pt idx="17">
                  <c:v>7.9397698400836951</c:v>
                </c:pt>
                <c:pt idx="18">
                  <c:v>8.3739625590829583</c:v>
                </c:pt>
                <c:pt idx="19">
                  <c:v>8.8047749684881733</c:v>
                </c:pt>
                <c:pt idx="20">
                  <c:v>9.2322463901916603</c:v>
                </c:pt>
              </c:numCache>
            </c:numRef>
          </c:val>
        </c:ser>
        <c:ser>
          <c:idx val="1"/>
          <c:order val="2"/>
          <c:tx>
            <c:v>4</c:v>
          </c:tx>
          <c:marker>
            <c:symbol val="none"/>
          </c:marker>
          <c:cat>
            <c:numRef>
              <c:f>'charts - absolute'!$B$21:$B$41</c:f>
              <c:numCache>
                <c:formatCode>0.0</c:formatCode>
                <c:ptCount val="21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  <c:pt idx="19">
                  <c:v>9.5</c:v>
                </c:pt>
                <c:pt idx="20">
                  <c:v>10</c:v>
                </c:pt>
              </c:numCache>
            </c:numRef>
          </c:cat>
          <c:val>
            <c:numRef>
              <c:f>'charts - absolute'!$F$21:$F$41</c:f>
              <c:numCache>
                <c:formatCode>0.000</c:formatCode>
                <c:ptCount val="21"/>
                <c:pt idx="0">
                  <c:v>0</c:v>
                </c:pt>
                <c:pt idx="1">
                  <c:v>0.49761146496815289</c:v>
                </c:pt>
                <c:pt idx="2">
                  <c:v>0.98931539374752686</c:v>
                </c:pt>
                <c:pt idx="3">
                  <c:v>1.4752163650668766</c:v>
                </c:pt>
                <c:pt idx="4">
                  <c:v>1.9554165037152915</c:v>
                </c:pt>
                <c:pt idx="5">
                  <c:v>2.4300155520995337</c:v>
                </c:pt>
                <c:pt idx="6">
                  <c:v>2.8991109393119445</c:v>
                </c:pt>
                <c:pt idx="7">
                  <c:v>3.3627978478093774</c:v>
                </c:pt>
                <c:pt idx="8">
                  <c:v>3.8211692777990067</c:v>
                </c:pt>
                <c:pt idx="9">
                  <c:v>4.2743161094224931</c:v>
                </c:pt>
                <c:pt idx="10">
                  <c:v>4.7223271628258416</c:v>
                </c:pt>
                <c:pt idx="11">
                  <c:v>5.1652892561983474</c:v>
                </c:pt>
                <c:pt idx="12">
                  <c:v>5.6032872618602916</c:v>
                </c:pt>
                <c:pt idx="13">
                  <c:v>6.0364041604754837</c:v>
                </c:pt>
                <c:pt idx="14">
                  <c:v>6.4647210934613968</c:v>
                </c:pt>
                <c:pt idx="15">
                  <c:v>6.8883174136664227</c:v>
                </c:pt>
                <c:pt idx="16">
                  <c:v>7.30727073438071</c:v>
                </c:pt>
                <c:pt idx="17">
                  <c:v>7.7216569767441863</c:v>
                </c:pt>
                <c:pt idx="18">
                  <c:v>8.131550415612578</c:v>
                </c:pt>
                <c:pt idx="19">
                  <c:v>8.5370237239396118</c:v>
                </c:pt>
                <c:pt idx="20">
                  <c:v>8.9381480157311426</c:v>
                </c:pt>
              </c:numCache>
            </c:numRef>
          </c:val>
        </c:ser>
        <c:ser>
          <c:idx val="2"/>
          <c:order val="3"/>
          <c:tx>
            <c:v>5,6</c:v>
          </c:tx>
          <c:marker>
            <c:symbol val="none"/>
          </c:marker>
          <c:cat>
            <c:numRef>
              <c:f>'charts - absolute'!$B$21:$B$41</c:f>
              <c:numCache>
                <c:formatCode>0.0</c:formatCode>
                <c:ptCount val="21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  <c:pt idx="19">
                  <c:v>9.5</c:v>
                </c:pt>
                <c:pt idx="20">
                  <c:v>10</c:v>
                </c:pt>
              </c:numCache>
            </c:numRef>
          </c:cat>
          <c:val>
            <c:numRef>
              <c:f>'charts - absolute'!$G$21:$G$41</c:f>
              <c:numCache>
                <c:formatCode>0.000</c:formatCode>
                <c:ptCount val="21"/>
                <c:pt idx="0">
                  <c:v>0</c:v>
                </c:pt>
                <c:pt idx="1">
                  <c:v>0.49666242848061032</c:v>
                </c:pt>
                <c:pt idx="2">
                  <c:v>0.98510520923634648</c:v>
                </c:pt>
                <c:pt idx="3">
                  <c:v>1.4655307175238395</c:v>
                </c:pt>
                <c:pt idx="4">
                  <c:v>1.9381347391270642</c:v>
                </c:pt>
                <c:pt idx="5">
                  <c:v>2.4031067363888035</c:v>
                </c:pt>
                <c:pt idx="6">
                  <c:v>2.8606301014570144</c:v>
                </c:pt>
                <c:pt idx="7">
                  <c:v>3.3108823974572426</c:v>
                </c:pt>
                <c:pt idx="8">
                  <c:v>3.7540355882573766</c:v>
                </c:pt>
                <c:pt idx="9">
                  <c:v>4.1902562574493452</c:v>
                </c:pt>
                <c:pt idx="10">
                  <c:v>4.619705817133565</c:v>
                </c:pt>
                <c:pt idx="11">
                  <c:v>5.0425407070558901</c:v>
                </c:pt>
                <c:pt idx="12">
                  <c:v>5.4589125846131452</c:v>
                </c:pt>
                <c:pt idx="13">
                  <c:v>5.8689685062120773</c:v>
                </c:pt>
                <c:pt idx="14">
                  <c:v>6.2728511004373075</c:v>
                </c:pt>
                <c:pt idx="15">
                  <c:v>6.6706987334566676</c:v>
                </c:pt>
                <c:pt idx="16">
                  <c:v>7.0626456670668833</c:v>
                </c:pt>
                <c:pt idx="17">
                  <c:v>7.4488222097588332</c:v>
                </c:pt>
                <c:pt idx="18">
                  <c:v>7.829354861159441</c:v>
                </c:pt>
                <c:pt idx="19">
                  <c:v>8.2043664501865408</c:v>
                </c:pt>
                <c:pt idx="20">
                  <c:v>8.573976267233693</c:v>
                </c:pt>
              </c:numCache>
            </c:numRef>
          </c:val>
        </c:ser>
        <c:ser>
          <c:idx val="3"/>
          <c:order val="4"/>
          <c:tx>
            <c:v>8</c:v>
          </c:tx>
          <c:marker>
            <c:symbol val="none"/>
          </c:marker>
          <c:cat>
            <c:numRef>
              <c:f>'charts - absolute'!$B$21:$B$41</c:f>
              <c:numCache>
                <c:formatCode>0.0</c:formatCode>
                <c:ptCount val="21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  <c:pt idx="19">
                  <c:v>9.5</c:v>
                </c:pt>
                <c:pt idx="20">
                  <c:v>10</c:v>
                </c:pt>
              </c:numCache>
            </c:numRef>
          </c:cat>
          <c:val>
            <c:numRef>
              <c:f>'charts - absolute'!$H$21:$H$41</c:f>
              <c:numCache>
                <c:formatCode>0.000</c:formatCode>
                <c:ptCount val="21"/>
                <c:pt idx="0">
                  <c:v>0</c:v>
                </c:pt>
                <c:pt idx="1">
                  <c:v>0.49524564183835185</c:v>
                </c:pt>
                <c:pt idx="2">
                  <c:v>0.97885669537979647</c:v>
                </c:pt>
                <c:pt idx="3">
                  <c:v>1.4512383900928794</c:v>
                </c:pt>
                <c:pt idx="4">
                  <c:v>1.912777352716144</c:v>
                </c:pt>
                <c:pt idx="5">
                  <c:v>2.3638426626323756</c:v>
                </c:pt>
                <c:pt idx="6">
                  <c:v>2.8047868362004489</c:v>
                </c:pt>
                <c:pt idx="7">
                  <c:v>3.23594674556213</c:v>
                </c:pt>
                <c:pt idx="8">
                  <c:v>3.6576444769568401</c:v>
                </c:pt>
                <c:pt idx="9">
                  <c:v>4.0701881331403769</c:v>
                </c:pt>
                <c:pt idx="10">
                  <c:v>4.473872584108805</c:v>
                </c:pt>
                <c:pt idx="11">
                  <c:v>4.868980169971671</c:v>
                </c:pt>
                <c:pt idx="12">
                  <c:v>5.2557813594954448</c:v>
                </c:pt>
                <c:pt idx="13">
                  <c:v>5.6345353675450767</c:v>
                </c:pt>
                <c:pt idx="14">
                  <c:v>6.0054907343857238</c:v>
                </c:pt>
                <c:pt idx="15">
                  <c:v>6.3688858695652177</c:v>
                </c:pt>
                <c:pt idx="16">
                  <c:v>6.7249495628782787</c:v>
                </c:pt>
                <c:pt idx="17">
                  <c:v>7.0739014647137148</c:v>
                </c:pt>
                <c:pt idx="18">
                  <c:v>7.4159525379037579</c:v>
                </c:pt>
                <c:pt idx="19">
                  <c:v>7.7513054830287205</c:v>
                </c:pt>
                <c:pt idx="20">
                  <c:v>8.0801551389786699</c:v>
                </c:pt>
              </c:numCache>
            </c:numRef>
          </c:val>
        </c:ser>
        <c:ser>
          <c:idx val="4"/>
          <c:order val="5"/>
          <c:tx>
            <c:v>11</c:v>
          </c:tx>
          <c:marker>
            <c:symbol val="none"/>
          </c:marker>
          <c:cat>
            <c:numRef>
              <c:f>'charts - absolute'!$B$21:$B$41</c:f>
              <c:numCache>
                <c:formatCode>0.0</c:formatCode>
                <c:ptCount val="21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  <c:pt idx="19">
                  <c:v>9.5</c:v>
                </c:pt>
                <c:pt idx="20">
                  <c:v>10</c:v>
                </c:pt>
              </c:numCache>
            </c:numRef>
          </c:cat>
          <c:val>
            <c:numRef>
              <c:f>'charts - absolute'!$I$21:$I$41</c:f>
              <c:numCache>
                <c:formatCode>0.000</c:formatCode>
                <c:ptCount val="21"/>
                <c:pt idx="0">
                  <c:v>0</c:v>
                </c:pt>
                <c:pt idx="1">
                  <c:v>0.49348598499802604</c:v>
                </c:pt>
                <c:pt idx="2">
                  <c:v>0.97115664756725251</c:v>
                </c:pt>
                <c:pt idx="3">
                  <c:v>1.4337602752819729</c:v>
                </c:pt>
                <c:pt idx="4">
                  <c:v>1.8819986826009221</c:v>
                </c:pt>
                <c:pt idx="5">
                  <c:v>2.3165307635285393</c:v>
                </c:pt>
                <c:pt idx="6">
                  <c:v>2.7379757232819202</c:v>
                </c:pt>
                <c:pt idx="7">
                  <c:v>3.1469160222981474</c:v>
                </c:pt>
                <c:pt idx="8">
                  <c:v>3.5439000620182508</c:v>
                </c:pt>
                <c:pt idx="9">
                  <c:v>3.9294446384910926</c:v>
                </c:pt>
                <c:pt idx="10">
                  <c:v>4.3040371868812946</c:v>
                </c:pt>
                <c:pt idx="11">
                  <c:v>4.6681378373790521</c:v>
                </c:pt>
                <c:pt idx="12">
                  <c:v>5.0221813007449567</c:v>
                </c:pt>
                <c:pt idx="13">
                  <c:v>5.3665785997357993</c:v>
                </c:pt>
                <c:pt idx="14">
                  <c:v>5.7017186609106449</c:v>
                </c:pt>
                <c:pt idx="15">
                  <c:v>6.0279697797781697</c:v>
                </c:pt>
                <c:pt idx="16">
                  <c:v>6.3456809708891884</c:v>
                </c:pt>
                <c:pt idx="17">
                  <c:v>6.6551832132790478</c:v>
                </c:pt>
                <c:pt idx="18">
                  <c:v>6.956790600602921</c:v>
                </c:pt>
                <c:pt idx="19">
                  <c:v>7.2508014043657454</c:v>
                </c:pt>
                <c:pt idx="20">
                  <c:v>7.5374990578126173</c:v>
                </c:pt>
              </c:numCache>
            </c:numRef>
          </c:val>
        </c:ser>
        <c:ser>
          <c:idx val="5"/>
          <c:order val="6"/>
          <c:tx>
            <c:v>16</c:v>
          </c:tx>
          <c:marker>
            <c:symbol val="none"/>
          </c:marker>
          <c:cat>
            <c:numRef>
              <c:f>'charts - absolute'!$B$21:$B$41</c:f>
              <c:numCache>
                <c:formatCode>0.0</c:formatCode>
                <c:ptCount val="21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  <c:pt idx="19">
                  <c:v>9.5</c:v>
                </c:pt>
                <c:pt idx="20">
                  <c:v>10</c:v>
                </c:pt>
              </c:numCache>
            </c:numRef>
          </c:cat>
          <c:val>
            <c:numRef>
              <c:f>'charts - absolute'!$J$21:$J$41</c:f>
              <c:numCache>
                <c:formatCode>0.000</c:formatCode>
                <c:ptCount val="21"/>
                <c:pt idx="0">
                  <c:v>0</c:v>
                </c:pt>
                <c:pt idx="1">
                  <c:v>0.4905808477237048</c:v>
                </c:pt>
                <c:pt idx="2">
                  <c:v>0.95858895705521463</c:v>
                </c:pt>
                <c:pt idx="3">
                  <c:v>1.4055472263868065</c:v>
                </c:pt>
                <c:pt idx="4">
                  <c:v>1.8328445747800586</c:v>
                </c:pt>
                <c:pt idx="5">
                  <c:v>2.2417503586800573</c:v>
                </c:pt>
                <c:pt idx="6">
                  <c:v>2.6334269662921348</c:v>
                </c:pt>
                <c:pt idx="7">
                  <c:v>3.0089408528198072</c:v>
                </c:pt>
                <c:pt idx="8">
                  <c:v>3.3692722371967654</c:v>
                </c:pt>
                <c:pt idx="9">
                  <c:v>3.7153236459709378</c:v>
                </c:pt>
                <c:pt idx="10">
                  <c:v>4.0479274611398965</c:v>
                </c:pt>
                <c:pt idx="11">
                  <c:v>4.367852604828462</c:v>
                </c:pt>
                <c:pt idx="12">
                  <c:v>4.6758104738154609</c:v>
                </c:pt>
                <c:pt idx="13">
                  <c:v>4.9724602203182373</c:v>
                </c:pt>
                <c:pt idx="14">
                  <c:v>5.2584134615384608</c:v>
                </c:pt>
                <c:pt idx="15">
                  <c:v>5.5342384887839433</c:v>
                </c:pt>
                <c:pt idx="16">
                  <c:v>5.8004640371229694</c:v>
                </c:pt>
                <c:pt idx="17">
                  <c:v>6.0575826681870009</c:v>
                </c:pt>
                <c:pt idx="18">
                  <c:v>6.3060538116591927</c:v>
                </c:pt>
                <c:pt idx="19">
                  <c:v>6.5463065049614109</c:v>
                </c:pt>
                <c:pt idx="20">
                  <c:v>6.7787418655097618</c:v>
                </c:pt>
              </c:numCache>
            </c:numRef>
          </c:val>
        </c:ser>
        <c:ser>
          <c:idx val="6"/>
          <c:order val="7"/>
          <c:tx>
            <c:v>22</c:v>
          </c:tx>
          <c:marker>
            <c:symbol val="none"/>
          </c:marker>
          <c:cat>
            <c:numRef>
              <c:f>'charts - absolute'!$B$21:$B$41</c:f>
              <c:numCache>
                <c:formatCode>0.0</c:formatCode>
                <c:ptCount val="21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  <c:pt idx="19">
                  <c:v>9.5</c:v>
                </c:pt>
                <c:pt idx="20">
                  <c:v>10</c:v>
                </c:pt>
              </c:numCache>
            </c:numRef>
          </c:cat>
          <c:val>
            <c:numRef>
              <c:f>'charts - absolute'!$K$21:$K$41</c:f>
              <c:numCache>
                <c:formatCode>0.000</c:formatCode>
                <c:ptCount val="21"/>
                <c:pt idx="0">
                  <c:v>0</c:v>
                </c:pt>
                <c:pt idx="1">
                  <c:v>0.48713951675759937</c:v>
                </c:pt>
                <c:pt idx="2">
                  <c:v>0.94393052671323396</c:v>
                </c:pt>
                <c:pt idx="3">
                  <c:v>1.3731233980227022</c:v>
                </c:pt>
                <c:pt idx="4">
                  <c:v>1.7771459036786921</c:v>
                </c:pt>
                <c:pt idx="5">
                  <c:v>2.1581491712707184</c:v>
                </c:pt>
                <c:pt idx="6">
                  <c:v>2.5180459963068658</c:v>
                </c:pt>
                <c:pt idx="7">
                  <c:v>2.8585429598170533</c:v>
                </c:pt>
                <c:pt idx="8">
                  <c:v>3.1811674884682679</c:v>
                </c:pt>
                <c:pt idx="9">
                  <c:v>3.4872907625542471</c:v>
                </c:pt>
                <c:pt idx="10">
                  <c:v>3.7781471966147806</c:v>
                </c:pt>
                <c:pt idx="11">
                  <c:v>4.0548510763786503</c:v>
                </c:pt>
                <c:pt idx="12">
                  <c:v>4.3184108248164677</c:v>
                </c:pt>
                <c:pt idx="13">
                  <c:v>4.5697412823397077</c:v>
                </c:pt>
                <c:pt idx="14">
                  <c:v>4.8096743163391507</c:v>
                </c:pt>
                <c:pt idx="15">
                  <c:v>5.0389680193496371</c:v>
                </c:pt>
                <c:pt idx="16">
                  <c:v>5.2583147101354024</c:v>
                </c:pt>
                <c:pt idx="17">
                  <c:v>5.4683479155944417</c:v>
                </c:pt>
                <c:pt idx="18">
                  <c:v>5.6696484817941295</c:v>
                </c:pt>
                <c:pt idx="19">
                  <c:v>5.8627499382868429</c:v>
                </c:pt>
                <c:pt idx="20">
                  <c:v>6.0481432200314513</c:v>
                </c:pt>
              </c:numCache>
            </c:numRef>
          </c:val>
        </c:ser>
        <c:ser>
          <c:idx val="7"/>
          <c:order val="8"/>
          <c:tx>
            <c:v>32</c:v>
          </c:tx>
          <c:marker>
            <c:symbol val="none"/>
          </c:marker>
          <c:cat>
            <c:numRef>
              <c:f>'charts - absolute'!$B$21:$B$41</c:f>
              <c:numCache>
                <c:formatCode>0.0</c:formatCode>
                <c:ptCount val="21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  <c:pt idx="19">
                  <c:v>9.5</c:v>
                </c:pt>
                <c:pt idx="20">
                  <c:v>10</c:v>
                </c:pt>
              </c:numCache>
            </c:numRef>
          </c:cat>
          <c:val>
            <c:numRef>
              <c:f>'charts - absolute'!$L$21:$L$41</c:f>
              <c:numCache>
                <c:formatCode>0.000</c:formatCode>
                <c:ptCount val="21"/>
                <c:pt idx="0">
                  <c:v>0</c:v>
                </c:pt>
                <c:pt idx="1">
                  <c:v>0.4815100154083205</c:v>
                </c:pt>
                <c:pt idx="2">
                  <c:v>0.92047128129602351</c:v>
                </c:pt>
                <c:pt idx="3">
                  <c:v>1.3222849083215797</c:v>
                </c:pt>
                <c:pt idx="4">
                  <c:v>1.6914749661705006</c:v>
                </c:pt>
                <c:pt idx="5">
                  <c:v>2.0318595578673602</c:v>
                </c:pt>
                <c:pt idx="6">
                  <c:v>2.346683354192741</c:v>
                </c:pt>
                <c:pt idx="7">
                  <c:v>2.6387213510253318</c:v>
                </c:pt>
                <c:pt idx="8">
                  <c:v>2.9103608847497089</c:v>
                </c:pt>
                <c:pt idx="9">
                  <c:v>3.1636670416197976</c:v>
                </c:pt>
                <c:pt idx="10">
                  <c:v>3.4004352557127313</c:v>
                </c:pt>
                <c:pt idx="11">
                  <c:v>3.6222339304531088</c:v>
                </c:pt>
                <c:pt idx="12">
                  <c:v>3.8304392236976512</c:v>
                </c:pt>
                <c:pt idx="13">
                  <c:v>4.0262636273538162</c:v>
                </c:pt>
                <c:pt idx="14">
                  <c:v>4.2107795957651595</c:v>
                </c:pt>
                <c:pt idx="15">
                  <c:v>4.3849391955098227</c:v>
                </c:pt>
                <c:pt idx="16">
                  <c:v>4.5495905368516842</c:v>
                </c:pt>
                <c:pt idx="17">
                  <c:v>4.7054915854738706</c:v>
                </c:pt>
                <c:pt idx="18">
                  <c:v>4.8533218291630726</c:v>
                </c:pt>
                <c:pt idx="19">
                  <c:v>4.9936921783010941</c:v>
                </c:pt>
                <c:pt idx="20">
                  <c:v>5.1271534044298619</c:v>
                </c:pt>
              </c:numCache>
            </c:numRef>
          </c:val>
        </c:ser>
        <c:marker val="1"/>
        <c:axId val="123200256"/>
        <c:axId val="123201792"/>
      </c:lineChart>
      <c:catAx>
        <c:axId val="123200256"/>
        <c:scaling>
          <c:orientation val="minMax"/>
        </c:scaling>
        <c:axPos val="b"/>
        <c:majorGridlines/>
        <c:numFmt formatCode="0.0" sourceLinked="1"/>
        <c:tickLblPos val="nextTo"/>
        <c:crossAx val="123201792"/>
        <c:crosses val="autoZero"/>
        <c:auto val="1"/>
        <c:lblAlgn val="ctr"/>
        <c:lblOffset val="100"/>
      </c:catAx>
      <c:valAx>
        <c:axId val="123201792"/>
        <c:scaling>
          <c:orientation val="minMax"/>
          <c:max val="10"/>
          <c:min val="0"/>
        </c:scaling>
        <c:axPos val="l"/>
        <c:majorGridlines/>
        <c:numFmt formatCode="#,##0.0" sourceLinked="0"/>
        <c:tickLblPos val="nextTo"/>
        <c:crossAx val="123200256"/>
        <c:crosses val="autoZero"/>
        <c:crossBetween val="midCat"/>
      </c:valAx>
    </c:plotArea>
    <c:legend>
      <c:legendPos val="r"/>
      <c:layout/>
    </c:legend>
    <c:plotVisOnly val="1"/>
    <c:dispBlanksAs val="span"/>
  </c:chart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chart>
    <c:plotArea>
      <c:layout/>
      <c:lineChart>
        <c:grouping val="standard"/>
        <c:ser>
          <c:idx val="8"/>
          <c:order val="0"/>
          <c:tx>
            <c:v>2</c:v>
          </c:tx>
          <c:marker>
            <c:symbol val="none"/>
          </c:marker>
          <c:cat>
            <c:numRef>
              <c:f>'charts - absolute'!$B$48:$B$68</c:f>
              <c:numCache>
                <c:formatCode>0.0</c:formatCode>
                <c:ptCount val="21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  <c:pt idx="19">
                  <c:v>9.5</c:v>
                </c:pt>
                <c:pt idx="20">
                  <c:v>10</c:v>
                </c:pt>
              </c:numCache>
            </c:numRef>
          </c:cat>
          <c:val>
            <c:numRef>
              <c:f>'charts - absolute'!$D$48:$D$68</c:f>
              <c:numCache>
                <c:formatCode>0.000</c:formatCode>
                <c:ptCount val="21"/>
                <c:pt idx="0">
                  <c:v>0</c:v>
                </c:pt>
                <c:pt idx="1">
                  <c:v>0.50120288692862869</c:v>
                </c:pt>
                <c:pt idx="2">
                  <c:v>1.0054293183189222</c:v>
                </c:pt>
                <c:pt idx="3">
                  <c:v>1.5127067365873337</c:v>
                </c:pt>
                <c:pt idx="4">
                  <c:v>2.0230629172567269</c:v>
                </c:pt>
                <c:pt idx="5">
                  <c:v>2.5365259740259742</c:v>
                </c:pt>
                <c:pt idx="6">
                  <c:v>3.0531243639324241</c:v>
                </c:pt>
                <c:pt idx="7">
                  <c:v>3.5728868926092283</c:v>
                </c:pt>
                <c:pt idx="8">
                  <c:v>4.0958427196395659</c:v>
                </c:pt>
                <c:pt idx="9">
                  <c:v>4.6220213640098606</c:v>
                </c:pt>
                <c:pt idx="10">
                  <c:v>5.1514527096641256</c:v>
                </c:pt>
                <c:pt idx="11">
                  <c:v>5.6841670111616374</c:v>
                </c:pt>
                <c:pt idx="12">
                  <c:v>6.220194899440183</c:v>
                </c:pt>
                <c:pt idx="13">
                  <c:v>6.7595673876871887</c:v>
                </c:pt>
                <c:pt idx="14">
                  <c:v>7.3023158773210932</c:v>
                </c:pt>
                <c:pt idx="15">
                  <c:v>7.8484721640853925</c:v>
                </c:pt>
                <c:pt idx="16">
                  <c:v>8.3980684442578202</c:v>
                </c:pt>
                <c:pt idx="17">
                  <c:v>8.9511373209772529</c:v>
                </c:pt>
                <c:pt idx="18">
                  <c:v>9.5077118106908944</c:v>
                </c:pt>
                <c:pt idx="19">
                  <c:v>10.06782534972446</c:v>
                </c:pt>
                <c:pt idx="20">
                  <c:v>10.6315118009781</c:v>
                </c:pt>
              </c:numCache>
            </c:numRef>
          </c:val>
        </c:ser>
        <c:ser>
          <c:idx val="0"/>
          <c:order val="1"/>
          <c:tx>
            <c:v>2,8</c:v>
          </c:tx>
          <c:marker>
            <c:symbol val="none"/>
          </c:marker>
          <c:cat>
            <c:numRef>
              <c:f>'charts - absolute'!$B$48:$B$68</c:f>
              <c:numCache>
                <c:formatCode>0.0</c:formatCode>
                <c:ptCount val="21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  <c:pt idx="19">
                  <c:v>9.5</c:v>
                </c:pt>
                <c:pt idx="20">
                  <c:v>10</c:v>
                </c:pt>
              </c:numCache>
            </c:numRef>
          </c:cat>
          <c:val>
            <c:numRef>
              <c:f>'charts - absolute'!$E$48:$E$68</c:f>
              <c:numCache>
                <c:formatCode>0.000</c:formatCode>
                <c:ptCount val="21"/>
                <c:pt idx="0">
                  <c:v>0</c:v>
                </c:pt>
                <c:pt idx="1">
                  <c:v>0.50168566383047042</c:v>
                </c:pt>
                <c:pt idx="2">
                  <c:v>1.0076175889726331</c:v>
                </c:pt>
                <c:pt idx="3">
                  <c:v>1.517849915000405</c:v>
                </c:pt>
                <c:pt idx="4">
                  <c:v>2.0324377057843179</c:v>
                </c:pt>
                <c:pt idx="5">
                  <c:v>2.5514369693011103</c:v>
                </c:pt>
                <c:pt idx="6">
                  <c:v>3.0749046779549838</c:v>
                </c:pt>
                <c:pt idx="7">
                  <c:v>3.6028987894260069</c:v>
                </c:pt>
                <c:pt idx="8">
                  <c:v>4.1354782680617017</c:v>
                </c:pt>
                <c:pt idx="9">
                  <c:v>4.6727031068283766</c:v>
                </c:pt>
                <c:pt idx="10">
                  <c:v>5.2146343498393897</c:v>
                </c:pt>
                <c:pt idx="11">
                  <c:v>5.7613341154780855</c:v>
                </c:pt>
                <c:pt idx="12">
                  <c:v>6.3128656201338336</c:v>
                </c:pt>
                <c:pt idx="13">
                  <c:v>6.869293202570173</c:v>
                </c:pt>
                <c:pt idx="14">
                  <c:v>7.4306823489448437</c:v>
                </c:pt>
                <c:pt idx="15">
                  <c:v>7.9970997185020902</c:v>
                </c:pt>
                <c:pt idx="16">
                  <c:v>8.5686131699584429</c:v>
                </c:pt>
                <c:pt idx="17">
                  <c:v>9.14529178860389</c:v>
                </c:pt>
                <c:pt idx="18">
                  <c:v>9.7272059141411962</c:v>
                </c:pt>
                <c:pt idx="19">
                  <c:v>10.314427169286894</c:v>
                </c:pt>
                <c:pt idx="20">
                  <c:v>10.907028489158414</c:v>
                </c:pt>
              </c:numCache>
            </c:numRef>
          </c:val>
        </c:ser>
        <c:ser>
          <c:idx val="1"/>
          <c:order val="2"/>
          <c:tx>
            <c:v>4</c:v>
          </c:tx>
          <c:marker>
            <c:symbol val="none"/>
          </c:marker>
          <c:cat>
            <c:numRef>
              <c:f>'charts - absolute'!$B$48:$B$68</c:f>
              <c:numCache>
                <c:formatCode>0.0</c:formatCode>
                <c:ptCount val="21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  <c:pt idx="19">
                  <c:v>9.5</c:v>
                </c:pt>
                <c:pt idx="20">
                  <c:v>10</c:v>
                </c:pt>
              </c:numCache>
            </c:numRef>
          </c:cat>
          <c:val>
            <c:numRef>
              <c:f>'charts - absolute'!$F$48:$F$68</c:f>
              <c:numCache>
                <c:formatCode>0.000</c:formatCode>
                <c:ptCount val="21"/>
                <c:pt idx="0">
                  <c:v>0</c:v>
                </c:pt>
                <c:pt idx="1">
                  <c:v>0.502411575562701</c:v>
                </c:pt>
                <c:pt idx="2">
                  <c:v>1.0109179134654267</c:v>
                </c:pt>
                <c:pt idx="3">
                  <c:v>1.5256305939788446</c:v>
                </c:pt>
                <c:pt idx="4">
                  <c:v>2.0466639377814166</c:v>
                </c:pt>
                <c:pt idx="5">
                  <c:v>2.5741350906095555</c:v>
                </c:pt>
                <c:pt idx="6">
                  <c:v>3.1081641110650646</c:v>
                </c:pt>
                <c:pt idx="7">
                  <c:v>3.6488740617180984</c:v>
                </c:pt>
                <c:pt idx="8">
                  <c:v>4.1963911036508605</c:v>
                </c:pt>
                <c:pt idx="9">
                  <c:v>4.7508445945945947</c:v>
                </c:pt>
                <c:pt idx="10">
                  <c:v>5.3123671908202299</c:v>
                </c:pt>
                <c:pt idx="11">
                  <c:v>5.8810949529512406</c:v>
                </c:pt>
                <c:pt idx="12">
                  <c:v>6.4571674558760224</c:v>
                </c:pt>
                <c:pt idx="13">
                  <c:v>7.0407279029462746</c:v>
                </c:pt>
                <c:pt idx="14">
                  <c:v>7.6319232446576537</c:v>
                </c:pt>
                <c:pt idx="15">
                  <c:v>8.2309043020193169</c:v>
                </c:pt>
                <c:pt idx="16">
                  <c:v>8.8378258948298729</c:v>
                </c:pt>
                <c:pt idx="17">
                  <c:v>9.4528469750889688</c:v>
                </c:pt>
                <c:pt idx="18">
                  <c:v>10.076130765785939</c:v>
                </c:pt>
                <c:pt idx="19">
                  <c:v>10.707844905320108</c:v>
                </c:pt>
                <c:pt idx="20">
                  <c:v>11.348161597821154</c:v>
                </c:pt>
              </c:numCache>
            </c:numRef>
          </c:val>
        </c:ser>
        <c:ser>
          <c:idx val="2"/>
          <c:order val="3"/>
          <c:tx>
            <c:v>5,6</c:v>
          </c:tx>
          <c:marker>
            <c:symbol val="none"/>
          </c:marker>
          <c:cat>
            <c:numRef>
              <c:f>'charts - absolute'!$B$48:$B$68</c:f>
              <c:numCache>
                <c:formatCode>0.0</c:formatCode>
                <c:ptCount val="21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  <c:pt idx="19">
                  <c:v>9.5</c:v>
                </c:pt>
                <c:pt idx="20">
                  <c:v>10</c:v>
                </c:pt>
              </c:numCache>
            </c:numRef>
          </c:cat>
          <c:val>
            <c:numRef>
              <c:f>'charts - absolute'!$G$48:$G$68</c:f>
              <c:numCache>
                <c:formatCode>0.000</c:formatCode>
                <c:ptCount val="21"/>
                <c:pt idx="0">
                  <c:v>0</c:v>
                </c:pt>
                <c:pt idx="1">
                  <c:v>0.50338273195876282</c:v>
                </c:pt>
                <c:pt idx="2">
                  <c:v>1.0153521241166437</c:v>
                </c:pt>
                <c:pt idx="3">
                  <c:v>1.5361297722431591</c:v>
                </c:pt>
                <c:pt idx="4">
                  <c:v>2.0659449632261797</c:v>
                </c:pt>
                <c:pt idx="5">
                  <c:v>2.605035011670557</c:v>
                </c:pt>
                <c:pt idx="6">
                  <c:v>3.1536456143301659</c:v>
                </c:pt>
                <c:pt idx="7">
                  <c:v>3.7120312234854911</c:v>
                </c:pt>
                <c:pt idx="8">
                  <c:v>4.2804554404588648</c:v>
                </c:pt>
                <c:pt idx="9">
                  <c:v>4.8591914305459571</c:v>
                </c:pt>
                <c:pt idx="10">
                  <c:v>5.4485223607357689</c:v>
                </c:pt>
                <c:pt idx="11">
                  <c:v>6.0487418616927684</c:v>
                </c:pt>
                <c:pt idx="12">
                  <c:v>6.6601545155847619</c:v>
                </c:pt>
                <c:pt idx="13">
                  <c:v>7.2830763714593045</c:v>
                </c:pt>
                <c:pt idx="14">
                  <c:v>7.9178354900009049</c:v>
                </c:pt>
                <c:pt idx="15">
                  <c:v>8.5647725196418776</c:v>
                </c:pt>
                <c:pt idx="16">
                  <c:v>9.2242413061525692</c:v>
                </c:pt>
                <c:pt idx="17">
                  <c:v>9.8966095380029806</c:v>
                </c:pt>
                <c:pt idx="18">
                  <c:v>10.582259429968959</c:v>
                </c:pt>
                <c:pt idx="19">
                  <c:v>11.281588447653428</c:v>
                </c:pt>
                <c:pt idx="20">
                  <c:v>11.995010075808464</c:v>
                </c:pt>
              </c:numCache>
            </c:numRef>
          </c:val>
        </c:ser>
        <c:ser>
          <c:idx val="3"/>
          <c:order val="4"/>
          <c:tx>
            <c:v>8</c:v>
          </c:tx>
          <c:marker>
            <c:symbol val="none"/>
          </c:marker>
          <c:cat>
            <c:numRef>
              <c:f>'charts - absolute'!$B$48:$B$68</c:f>
              <c:numCache>
                <c:formatCode>0.0</c:formatCode>
                <c:ptCount val="21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  <c:pt idx="19">
                  <c:v>9.5</c:v>
                </c:pt>
                <c:pt idx="20">
                  <c:v>10</c:v>
                </c:pt>
              </c:numCache>
            </c:numRef>
          </c:cat>
          <c:val>
            <c:numRef>
              <c:f>'charts - absolute'!$H$48:$H$68</c:f>
              <c:numCache>
                <c:formatCode>0.000</c:formatCode>
                <c:ptCount val="21"/>
                <c:pt idx="0">
                  <c:v>0</c:v>
                </c:pt>
                <c:pt idx="1">
                  <c:v>0.50484652665589658</c:v>
                </c:pt>
                <c:pt idx="2">
                  <c:v>1.0220768601798855</c:v>
                </c:pt>
                <c:pt idx="3">
                  <c:v>1.5521523178807946</c:v>
                </c:pt>
                <c:pt idx="4">
                  <c:v>2.0955574182732608</c:v>
                </c:pt>
                <c:pt idx="5">
                  <c:v>2.6528013582342953</c:v>
                </c:pt>
                <c:pt idx="6">
                  <c:v>3.224419604471195</c:v>
                </c:pt>
                <c:pt idx="7">
                  <c:v>3.8109756097560972</c:v>
                </c:pt>
                <c:pt idx="8">
                  <c:v>4.4130626654898499</c:v>
                </c:pt>
                <c:pt idx="9">
                  <c:v>5.0313059033989269</c:v>
                </c:pt>
                <c:pt idx="10">
                  <c:v>5.6663644605621037</c:v>
                </c:pt>
                <c:pt idx="11">
                  <c:v>6.3189338235294112</c:v>
                </c:pt>
                <c:pt idx="12">
                  <c:v>6.9897483690587139</c:v>
                </c:pt>
                <c:pt idx="13">
                  <c:v>7.6795841209829865</c:v>
                </c:pt>
                <c:pt idx="14">
                  <c:v>8.3892617449664417</c:v>
                </c:pt>
                <c:pt idx="15">
                  <c:v>9.1196498054474713</c:v>
                </c:pt>
                <c:pt idx="16">
                  <c:v>9.8716683119447186</c:v>
                </c:pt>
                <c:pt idx="17">
                  <c:v>10.64629258517034</c:v>
                </c:pt>
                <c:pt idx="18">
                  <c:v>11.444557477110884</c:v>
                </c:pt>
                <c:pt idx="19">
                  <c:v>12.267561983471074</c:v>
                </c:pt>
                <c:pt idx="20">
                  <c:v>13.116474291710388</c:v>
                </c:pt>
              </c:numCache>
            </c:numRef>
          </c:val>
        </c:ser>
        <c:ser>
          <c:idx val="4"/>
          <c:order val="5"/>
          <c:tx>
            <c:v>11</c:v>
          </c:tx>
          <c:marker>
            <c:symbol val="none"/>
          </c:marker>
          <c:cat>
            <c:numRef>
              <c:f>'charts - absolute'!$B$48:$B$68</c:f>
              <c:numCache>
                <c:formatCode>0.0</c:formatCode>
                <c:ptCount val="21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  <c:pt idx="19">
                  <c:v>9.5</c:v>
                </c:pt>
                <c:pt idx="20">
                  <c:v>10</c:v>
                </c:pt>
              </c:numCache>
            </c:numRef>
          </c:cat>
          <c:val>
            <c:numRef>
              <c:f>'charts - absolute'!$I$48:$I$68</c:f>
              <c:numCache>
                <c:formatCode>0.000</c:formatCode>
                <c:ptCount val="21"/>
                <c:pt idx="0">
                  <c:v>0</c:v>
                </c:pt>
                <c:pt idx="1">
                  <c:v>0.50668828536684229</c:v>
                </c:pt>
                <c:pt idx="2">
                  <c:v>1.0306090899721736</c:v>
                </c:pt>
                <c:pt idx="3">
                  <c:v>1.5726567414552317</c:v>
                </c:pt>
                <c:pt idx="4">
                  <c:v>2.1337885415555315</c:v>
                </c:pt>
                <c:pt idx="5">
                  <c:v>2.7150304083405734</c:v>
                </c:pt>
                <c:pt idx="6">
                  <c:v>3.3174831361273913</c:v>
                </c:pt>
                <c:pt idx="7">
                  <c:v>3.9423293534579855</c:v>
                </c:pt>
                <c:pt idx="8">
                  <c:v>4.5908412716630318</c:v>
                </c:pt>
                <c:pt idx="9">
                  <c:v>5.2643893308376226</c:v>
                </c:pt>
                <c:pt idx="10">
                  <c:v>5.9644518668734339</c:v>
                </c:pt>
                <c:pt idx="11">
                  <c:v>6.6926259430518371</c:v>
                </c:pt>
                <c:pt idx="12">
                  <c:v>7.4506395132248855</c:v>
                </c:pt>
                <c:pt idx="13">
                  <c:v>8.2403651115618661</c:v>
                </c:pt>
                <c:pt idx="14">
                  <c:v>9.0638352971643137</c:v>
                </c:pt>
                <c:pt idx="15">
                  <c:v>9.923260121725324</c:v>
                </c:pt>
                <c:pt idx="16">
                  <c:v>10.821046936291086</c:v>
                </c:pt>
                <c:pt idx="17">
                  <c:v>11.759822910902047</c:v>
                </c:pt>
                <c:pt idx="18">
                  <c:v>12.742460710746141</c:v>
                </c:pt>
                <c:pt idx="19">
                  <c:v>13.772107857349956</c:v>
                </c:pt>
                <c:pt idx="20">
                  <c:v>14.852220406950838</c:v>
                </c:pt>
              </c:numCache>
            </c:numRef>
          </c:val>
        </c:ser>
        <c:ser>
          <c:idx val="5"/>
          <c:order val="6"/>
          <c:tx>
            <c:v>16</c:v>
          </c:tx>
          <c:marker>
            <c:symbol val="none"/>
          </c:marker>
          <c:cat>
            <c:numRef>
              <c:f>'charts - absolute'!$B$48:$B$68</c:f>
              <c:numCache>
                <c:formatCode>0.0</c:formatCode>
                <c:ptCount val="21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  <c:pt idx="19">
                  <c:v>9.5</c:v>
                </c:pt>
                <c:pt idx="20">
                  <c:v>10</c:v>
                </c:pt>
              </c:numCache>
            </c:numRef>
          </c:cat>
          <c:val>
            <c:numRef>
              <c:f>'charts - absolute'!$J$48:$J$68</c:f>
              <c:numCache>
                <c:formatCode>0.000</c:formatCode>
                <c:ptCount val="21"/>
                <c:pt idx="0">
                  <c:v>0</c:v>
                </c:pt>
                <c:pt idx="1">
                  <c:v>0.5097879282218597</c:v>
                </c:pt>
                <c:pt idx="2">
                  <c:v>1.0451505016722407</c:v>
                </c:pt>
                <c:pt idx="3">
                  <c:v>1.6080617495711833</c:v>
                </c:pt>
                <c:pt idx="4">
                  <c:v>2.2007042253521125</c:v>
                </c:pt>
                <c:pt idx="5">
                  <c:v>2.8254972875226039</c:v>
                </c:pt>
                <c:pt idx="6">
                  <c:v>3.4851301115241631</c:v>
                </c:pt>
                <c:pt idx="7">
                  <c:v>4.1826003824091771</c:v>
                </c:pt>
                <c:pt idx="8">
                  <c:v>4.9212598425196843</c:v>
                </c:pt>
                <c:pt idx="9">
                  <c:v>5.7048681541582145</c:v>
                </c:pt>
                <c:pt idx="10">
                  <c:v>6.53765690376569</c:v>
                </c:pt>
                <c:pt idx="11">
                  <c:v>7.4244060475161975</c:v>
                </c:pt>
                <c:pt idx="12">
                  <c:v>8.3705357142857135</c:v>
                </c:pt>
                <c:pt idx="13">
                  <c:v>9.3822170900692825</c:v>
                </c:pt>
                <c:pt idx="14">
                  <c:v>10.46650717703349</c:v>
                </c:pt>
                <c:pt idx="15">
                  <c:v>11.631513647642679</c:v>
                </c:pt>
                <c:pt idx="16">
                  <c:v>12.886597938144327</c:v>
                </c:pt>
                <c:pt idx="17">
                  <c:v>14.2426273458445</c:v>
                </c:pt>
                <c:pt idx="18">
                  <c:v>15.712290502793293</c:v>
                </c:pt>
                <c:pt idx="19">
                  <c:v>17.310495626822153</c:v>
                </c:pt>
                <c:pt idx="20">
                  <c:v>19.054878048780484</c:v>
                </c:pt>
              </c:numCache>
            </c:numRef>
          </c:val>
        </c:ser>
        <c:ser>
          <c:idx val="6"/>
          <c:order val="7"/>
          <c:tx>
            <c:v>22</c:v>
          </c:tx>
          <c:marker>
            <c:symbol val="none"/>
          </c:marker>
          <c:cat>
            <c:numRef>
              <c:f>'charts - absolute'!$B$48:$B$68</c:f>
              <c:numCache>
                <c:formatCode>0.0</c:formatCode>
                <c:ptCount val="21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  <c:pt idx="19">
                  <c:v>9.5</c:v>
                </c:pt>
                <c:pt idx="20">
                  <c:v>10</c:v>
                </c:pt>
              </c:numCache>
            </c:numRef>
          </c:cat>
          <c:val>
            <c:numRef>
              <c:f>'charts - absolute'!$K$48:$K$68</c:f>
              <c:numCache>
                <c:formatCode>0.000</c:formatCode>
                <c:ptCount val="21"/>
                <c:pt idx="0">
                  <c:v>0</c:v>
                </c:pt>
                <c:pt idx="1">
                  <c:v>0.5135579293344289</c:v>
                </c:pt>
                <c:pt idx="2">
                  <c:v>1.06315118009781</c:v>
                </c:pt>
                <c:pt idx="3">
                  <c:v>1.6527104451300132</c:v>
                </c:pt>
                <c:pt idx="4">
                  <c:v>2.2867596615595702</c:v>
                </c:pt>
                <c:pt idx="5">
                  <c:v>2.9705323193916353</c:v>
                </c:pt>
                <c:pt idx="6">
                  <c:v>3.7101162503091762</c:v>
                </c:pt>
                <c:pt idx="7">
                  <c:v>4.512635379061372</c:v>
                </c:pt>
                <c:pt idx="8">
                  <c:v>5.3864799353622406</c:v>
                </c:pt>
                <c:pt idx="9">
                  <c:v>6.3416009019165731</c:v>
                </c:pt>
                <c:pt idx="10">
                  <c:v>7.3898906296186819</c:v>
                </c:pt>
                <c:pt idx="11">
                  <c:v>8.5456805469235562</c:v>
                </c:pt>
                <c:pt idx="12">
                  <c:v>9.826400262037339</c:v>
                </c:pt>
                <c:pt idx="13">
                  <c:v>11.253462603878116</c:v>
                </c:pt>
                <c:pt idx="14">
                  <c:v>12.853470437017995</c:v>
                </c:pt>
                <c:pt idx="15">
                  <c:v>14.659890539483971</c:v>
                </c:pt>
                <c:pt idx="16">
                  <c:v>16.715419974926871</c:v>
                </c:pt>
                <c:pt idx="17">
                  <c:v>19.075403949730699</c:v>
                </c:pt>
                <c:pt idx="18">
                  <c:v>21.812893843916626</c:v>
                </c:pt>
                <c:pt idx="19">
                  <c:v>25.026343519494201</c:v>
                </c:pt>
                <c:pt idx="20">
                  <c:v>28.851702250432776</c:v>
                </c:pt>
              </c:numCache>
            </c:numRef>
          </c:val>
        </c:ser>
        <c:ser>
          <c:idx val="7"/>
          <c:order val="8"/>
          <c:tx>
            <c:v>32</c:v>
          </c:tx>
          <c:marker>
            <c:symbol val="none"/>
          </c:marker>
          <c:cat>
            <c:numRef>
              <c:f>'charts - absolute'!$B$48:$B$68</c:f>
              <c:numCache>
                <c:formatCode>0.0</c:formatCode>
                <c:ptCount val="21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  <c:pt idx="19">
                  <c:v>9.5</c:v>
                </c:pt>
                <c:pt idx="20">
                  <c:v>10</c:v>
                </c:pt>
              </c:numCache>
            </c:numRef>
          </c:cat>
          <c:val>
            <c:numRef>
              <c:f>'charts - absolute'!$L$48:$L$68</c:f>
              <c:numCache>
                <c:formatCode>0.000</c:formatCode>
                <c:ptCount val="21"/>
                <c:pt idx="0">
                  <c:v>0</c:v>
                </c:pt>
                <c:pt idx="1">
                  <c:v>0.51996672212978368</c:v>
                </c:pt>
                <c:pt idx="2">
                  <c:v>1.0945709281961471</c:v>
                </c:pt>
                <c:pt idx="3">
                  <c:v>1.7329020332717191</c:v>
                </c:pt>
                <c:pt idx="4">
                  <c:v>2.4461839530332683</c:v>
                </c:pt>
                <c:pt idx="5">
                  <c:v>3.2484407484407485</c:v>
                </c:pt>
                <c:pt idx="6">
                  <c:v>4.1574279379157426</c:v>
                </c:pt>
                <c:pt idx="7">
                  <c:v>5.1959619952494061</c:v>
                </c:pt>
                <c:pt idx="8">
                  <c:v>6.3938618925831205</c:v>
                </c:pt>
                <c:pt idx="9">
                  <c:v>7.7908587257617725</c:v>
                </c:pt>
                <c:pt idx="10">
                  <c:v>9.4410876132930515</c:v>
                </c:pt>
                <c:pt idx="11">
                  <c:v>11.420265780730896</c:v>
                </c:pt>
                <c:pt idx="12">
                  <c:v>13.837638376383763</c:v>
                </c:pt>
                <c:pt idx="13">
                  <c:v>16.856846473029044</c:v>
                </c:pt>
                <c:pt idx="14">
                  <c:v>20.734597156398102</c:v>
                </c:pt>
                <c:pt idx="15">
                  <c:v>25.897790055248617</c:v>
                </c:pt>
                <c:pt idx="16">
                  <c:v>33.112582781456943</c:v>
                </c:pt>
                <c:pt idx="17">
                  <c:v>43.904958677685933</c:v>
                </c:pt>
                <c:pt idx="18">
                  <c:v>61.813186813186789</c:v>
                </c:pt>
                <c:pt idx="19">
                  <c:v>97.336065573770426</c:v>
                </c:pt>
                <c:pt idx="20">
                  <c:v>201.61290322580618</c:v>
                </c:pt>
              </c:numCache>
            </c:numRef>
          </c:val>
        </c:ser>
        <c:marker val="1"/>
        <c:axId val="123998208"/>
        <c:axId val="123999744"/>
      </c:lineChart>
      <c:catAx>
        <c:axId val="123998208"/>
        <c:scaling>
          <c:orientation val="minMax"/>
        </c:scaling>
        <c:axPos val="b"/>
        <c:majorGridlines/>
        <c:numFmt formatCode="0.0" sourceLinked="1"/>
        <c:tickLblPos val="nextTo"/>
        <c:crossAx val="123999744"/>
        <c:crosses val="autoZero"/>
        <c:auto val="1"/>
        <c:lblAlgn val="ctr"/>
        <c:lblOffset val="100"/>
      </c:catAx>
      <c:valAx>
        <c:axId val="123999744"/>
        <c:scaling>
          <c:orientation val="minMax"/>
          <c:max val="10"/>
          <c:min val="0"/>
        </c:scaling>
        <c:axPos val="l"/>
        <c:majorGridlines/>
        <c:numFmt formatCode="#,##0.0" sourceLinked="0"/>
        <c:tickLblPos val="nextTo"/>
        <c:crossAx val="123998208"/>
        <c:crosses val="autoZero"/>
        <c:crossBetween val="midCat"/>
      </c:valAx>
    </c:plotArea>
    <c:legend>
      <c:legendPos val="r"/>
      <c:layout/>
    </c:legend>
    <c:plotVisOnly val="1"/>
    <c:dispBlanksAs val="span"/>
  </c:chart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chart>
    <c:plotArea>
      <c:layout/>
      <c:lineChart>
        <c:grouping val="standard"/>
        <c:ser>
          <c:idx val="8"/>
          <c:order val="0"/>
          <c:tx>
            <c:v>32</c:v>
          </c:tx>
          <c:marker>
            <c:symbol val="none"/>
          </c:marker>
          <c:val>
            <c:numRef>
              <c:f>'charts - relative'!$L$75:$L$95</c:f>
              <c:numCache>
                <c:formatCode>0.000</c:formatCode>
                <c:ptCount val="21"/>
                <c:pt idx="0">
                  <c:v>0</c:v>
                </c:pt>
                <c:pt idx="1">
                  <c:v>3.8456706721463174E-2</c:v>
                </c:pt>
                <c:pt idx="2">
                  <c:v>0.17409964690012358</c:v>
                </c:pt>
                <c:pt idx="3">
                  <c:v>0.41061712495013936</c:v>
                </c:pt>
                <c:pt idx="4">
                  <c:v>0.75470898686276766</c:v>
                </c:pt>
                <c:pt idx="5">
                  <c:v>1.2165811905733883</c:v>
                </c:pt>
                <c:pt idx="6">
                  <c:v>1.8107445837230016</c:v>
                </c:pt>
                <c:pt idx="7">
                  <c:v>2.5572406442240743</c:v>
                </c:pt>
                <c:pt idx="8">
                  <c:v>3.4835010078334117</c:v>
                </c:pt>
                <c:pt idx="9">
                  <c:v>4.6271916841419749</c:v>
                </c:pt>
                <c:pt idx="10">
                  <c:v>6.0406523575803206</c:v>
                </c:pt>
                <c:pt idx="11">
                  <c:v>7.7980318502777868</c:v>
                </c:pt>
                <c:pt idx="12">
                  <c:v>10.007199152686113</c:v>
                </c:pt>
                <c:pt idx="13">
                  <c:v>12.830582845675227</c:v>
                </c:pt>
                <c:pt idx="14">
                  <c:v>16.523817560632942</c:v>
                </c:pt>
                <c:pt idx="15">
                  <c:v>21.512850859738794</c:v>
                </c:pt>
                <c:pt idx="16">
                  <c:v>28.562992244605258</c:v>
                </c:pt>
                <c:pt idx="17">
                  <c:v>39.19946709221206</c:v>
                </c:pt>
                <c:pt idx="18">
                  <c:v>56.959864984023717</c:v>
                </c:pt>
                <c:pt idx="19">
                  <c:v>92.342373395469338</c:v>
                </c:pt>
                <c:pt idx="20">
                  <c:v>196.48574982137632</c:v>
                </c:pt>
              </c:numCache>
            </c:numRef>
          </c:val>
        </c:ser>
        <c:ser>
          <c:idx val="0"/>
          <c:order val="1"/>
          <c:tx>
            <c:v>22</c:v>
          </c:tx>
          <c:marker>
            <c:symbol val="none"/>
          </c:marker>
          <c:cat>
            <c:numRef>
              <c:f>'charts - relative'!$B$75:$B$95</c:f>
              <c:numCache>
                <c:formatCode>0.0</c:formatCode>
                <c:ptCount val="21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  <c:pt idx="19">
                  <c:v>9.5</c:v>
                </c:pt>
                <c:pt idx="20">
                  <c:v>10</c:v>
                </c:pt>
              </c:numCache>
            </c:numRef>
          </c:cat>
          <c:val>
            <c:numRef>
              <c:f>'charts - relative'!$K$75:$K$95</c:f>
              <c:numCache>
                <c:formatCode>0.000</c:formatCode>
                <c:ptCount val="21"/>
                <c:pt idx="0">
                  <c:v>0</c:v>
                </c:pt>
                <c:pt idx="1">
                  <c:v>2.6418412576829531E-2</c:v>
                </c:pt>
                <c:pt idx="2">
                  <c:v>0.11922065338457599</c:v>
                </c:pt>
                <c:pt idx="3">
                  <c:v>0.27958704710731097</c:v>
                </c:pt>
                <c:pt idx="4">
                  <c:v>0.50961375788087815</c:v>
                </c:pt>
                <c:pt idx="5">
                  <c:v>0.81238314812091694</c:v>
                </c:pt>
                <c:pt idx="6">
                  <c:v>1.1920702540023105</c:v>
                </c:pt>
                <c:pt idx="7">
                  <c:v>1.6540924192443187</c:v>
                </c:pt>
                <c:pt idx="8">
                  <c:v>2.2053124468939727</c:v>
                </c:pt>
                <c:pt idx="9">
                  <c:v>2.854310139362326</c:v>
                </c:pt>
                <c:pt idx="10">
                  <c:v>3.6117434330039013</c:v>
                </c:pt>
                <c:pt idx="11">
                  <c:v>4.4908294705449059</c:v>
                </c:pt>
                <c:pt idx="12">
                  <c:v>5.5079894372208713</c:v>
                </c:pt>
                <c:pt idx="13">
                  <c:v>6.6837213215384086</c:v>
                </c:pt>
                <c:pt idx="14">
                  <c:v>8.0437961206788451</c:v>
                </c:pt>
                <c:pt idx="15">
                  <c:v>9.620922520134334</c:v>
                </c:pt>
                <c:pt idx="16">
                  <c:v>11.457105264791469</c:v>
                </c:pt>
                <c:pt idx="17">
                  <c:v>13.607056034136257</c:v>
                </c:pt>
                <c:pt idx="18">
                  <c:v>16.143245362122496</c:v>
                </c:pt>
                <c:pt idx="19">
                  <c:v>19.163593581207358</c:v>
                </c:pt>
                <c:pt idx="20">
                  <c:v>22.803559030401324</c:v>
                </c:pt>
              </c:numCache>
            </c:numRef>
          </c:val>
        </c:ser>
        <c:ser>
          <c:idx val="1"/>
          <c:order val="2"/>
          <c:tx>
            <c:v>16</c:v>
          </c:tx>
          <c:marker>
            <c:symbol val="none"/>
          </c:marker>
          <c:cat>
            <c:numRef>
              <c:f>'charts - relative'!$B$75:$B$95</c:f>
              <c:numCache>
                <c:formatCode>0.0</c:formatCode>
                <c:ptCount val="21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  <c:pt idx="19">
                  <c:v>9.5</c:v>
                </c:pt>
                <c:pt idx="20">
                  <c:v>10</c:v>
                </c:pt>
              </c:numCache>
            </c:numRef>
          </c:cat>
          <c:val>
            <c:numRef>
              <c:f>'charts - relative'!$J$75:$J$95</c:f>
              <c:numCache>
                <c:formatCode>0.000</c:formatCode>
                <c:ptCount val="21"/>
                <c:pt idx="0">
                  <c:v>0</c:v>
                </c:pt>
                <c:pt idx="1">
                  <c:v>1.9207080498154894E-2</c:v>
                </c:pt>
                <c:pt idx="2">
                  <c:v>8.6561544617026032E-2</c:v>
                </c:pt>
                <c:pt idx="3">
                  <c:v>0.20251452318437679</c:v>
                </c:pt>
                <c:pt idx="4">
                  <c:v>0.36785965057205394</c:v>
                </c:pt>
                <c:pt idx="5">
                  <c:v>0.58374692884254653</c:v>
                </c:pt>
                <c:pt idx="6">
                  <c:v>0.85170314523202828</c:v>
                </c:pt>
                <c:pt idx="7">
                  <c:v>1.1736595295893699</c:v>
                </c:pt>
                <c:pt idx="8">
                  <c:v>1.5519876053229189</c:v>
                </c:pt>
                <c:pt idx="9">
                  <c:v>1.9895445081872767</c:v>
                </c:pt>
                <c:pt idx="10">
                  <c:v>2.4897294426257934</c:v>
                </c:pt>
                <c:pt idx="11">
                  <c:v>3.0565534426877354</c:v>
                </c:pt>
                <c:pt idx="12">
                  <c:v>3.6947252404702526</c:v>
                </c:pt>
                <c:pt idx="13">
                  <c:v>4.4097568697510452</c:v>
                </c:pt>
                <c:pt idx="14">
                  <c:v>5.2080937154950293</c:v>
                </c:pt>
                <c:pt idx="15">
                  <c:v>6.0972751588587357</c:v>
                </c:pt>
                <c:pt idx="16">
                  <c:v>7.0861339010213573</c:v>
                </c:pt>
                <c:pt idx="17">
                  <c:v>8.1850446776574994</c:v>
                </c:pt>
                <c:pt idx="18">
                  <c:v>9.4062366911341009</c:v>
                </c:pt>
                <c:pt idx="19">
                  <c:v>10.764189121860742</c:v>
                </c:pt>
                <c:pt idx="20">
                  <c:v>12.276136183270722</c:v>
                </c:pt>
              </c:numCache>
            </c:numRef>
          </c:val>
        </c:ser>
        <c:ser>
          <c:idx val="2"/>
          <c:order val="3"/>
          <c:tx>
            <c:v>11</c:v>
          </c:tx>
          <c:marker>
            <c:symbol val="none"/>
          </c:marker>
          <c:cat>
            <c:numRef>
              <c:f>'charts - relative'!$B$75:$B$95</c:f>
              <c:numCache>
                <c:formatCode>0.0</c:formatCode>
                <c:ptCount val="21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  <c:pt idx="19">
                  <c:v>9.5</c:v>
                </c:pt>
                <c:pt idx="20">
                  <c:v>10</c:v>
                </c:pt>
              </c:numCache>
            </c:numRef>
          </c:cat>
          <c:val>
            <c:numRef>
              <c:f>'charts - relative'!$I$75:$I$95</c:f>
              <c:numCache>
                <c:formatCode>0.000</c:formatCode>
                <c:ptCount val="21"/>
                <c:pt idx="0">
                  <c:v>0</c:v>
                </c:pt>
                <c:pt idx="1">
                  <c:v>1.3202300368816255E-2</c:v>
                </c:pt>
                <c:pt idx="2">
                  <c:v>5.9452442404921091E-2</c:v>
                </c:pt>
                <c:pt idx="3">
                  <c:v>0.13889646617325879</c:v>
                </c:pt>
                <c:pt idx="4">
                  <c:v>0.25178985895460948</c:v>
                </c:pt>
                <c:pt idx="5">
                  <c:v>0.39849964481203415</c:v>
                </c:pt>
                <c:pt idx="6">
                  <c:v>0.57950741284547114</c:v>
                </c:pt>
                <c:pt idx="7">
                  <c:v>0.79541333115983814</c:v>
                </c:pt>
                <c:pt idx="8">
                  <c:v>1.046941209644781</c:v>
                </c:pt>
                <c:pt idx="9">
                  <c:v>1.33494469234653</c:v>
                </c:pt>
                <c:pt idx="10">
                  <c:v>1.6604146799921393</c:v>
                </c:pt>
                <c:pt idx="11">
                  <c:v>2.024488105672785</c:v>
                </c:pt>
                <c:pt idx="12">
                  <c:v>2.4284582124799288</c:v>
                </c:pt>
                <c:pt idx="13">
                  <c:v>2.8737865118260668</c:v>
                </c:pt>
                <c:pt idx="14">
                  <c:v>3.3621166362536687</c:v>
                </c:pt>
                <c:pt idx="15">
                  <c:v>3.8952903419471543</c:v>
                </c:pt>
                <c:pt idx="16">
                  <c:v>4.475365965401898</c:v>
                </c:pt>
                <c:pt idx="17">
                  <c:v>5.1046396976229991</c:v>
                </c:pt>
                <c:pt idx="18">
                  <c:v>5.7856701101432195</c:v>
                </c:pt>
                <c:pt idx="19">
                  <c:v>6.5213064529842111</c:v>
                </c:pt>
                <c:pt idx="20">
                  <c:v>7.314721349138221</c:v>
                </c:pt>
              </c:numCache>
            </c:numRef>
          </c:val>
        </c:ser>
        <c:ser>
          <c:idx val="3"/>
          <c:order val="4"/>
          <c:tx>
            <c:v>8</c:v>
          </c:tx>
          <c:marker>
            <c:symbol val="none"/>
          </c:marker>
          <c:cat>
            <c:numRef>
              <c:f>'charts - relative'!$B$75:$B$95</c:f>
              <c:numCache>
                <c:formatCode>0.0</c:formatCode>
                <c:ptCount val="21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  <c:pt idx="19">
                  <c:v>9.5</c:v>
                </c:pt>
                <c:pt idx="20">
                  <c:v>10</c:v>
                </c:pt>
              </c:numCache>
            </c:numRef>
          </c:cat>
          <c:val>
            <c:numRef>
              <c:f>'charts - relative'!$H$75:$H$95</c:f>
              <c:numCache>
                <c:formatCode>0.000</c:formatCode>
                <c:ptCount val="21"/>
                <c:pt idx="0">
                  <c:v>0</c:v>
                </c:pt>
                <c:pt idx="1">
                  <c:v>9.6008848175447303E-3</c:v>
                </c:pt>
                <c:pt idx="2">
                  <c:v>4.3220164800089056E-2</c:v>
                </c:pt>
                <c:pt idx="3">
                  <c:v>0.10091392778791519</c:v>
                </c:pt>
                <c:pt idx="4">
                  <c:v>0.18278006555711679</c:v>
                </c:pt>
                <c:pt idx="5">
                  <c:v>0.28895869560191967</c:v>
                </c:pt>
                <c:pt idx="6">
                  <c:v>0.41963276827074614</c:v>
                </c:pt>
                <c:pt idx="7">
                  <c:v>0.57502886419396715</c:v>
                </c:pt>
                <c:pt idx="8">
                  <c:v>0.75541818853300979</c:v>
                </c:pt>
                <c:pt idx="9">
                  <c:v>0.96111777025855005</c:v>
                </c:pt>
                <c:pt idx="10">
                  <c:v>1.1924918764532988</c:v>
                </c:pt>
                <c:pt idx="11">
                  <c:v>1.4499536535577402</c:v>
                </c:pt>
                <c:pt idx="12">
                  <c:v>1.7339670095632691</c:v>
                </c:pt>
                <c:pt idx="13">
                  <c:v>2.0450487534379098</c:v>
                </c:pt>
                <c:pt idx="14">
                  <c:v>2.3837710105807179</c:v>
                </c:pt>
                <c:pt idx="15">
                  <c:v>2.7507639358822535</c:v>
                </c:pt>
                <c:pt idx="16">
                  <c:v>3.1467187490664399</c:v>
                </c:pt>
                <c:pt idx="17">
                  <c:v>3.5723911204566248</c:v>
                </c:pt>
                <c:pt idx="18">
                  <c:v>4.0286049392071259</c:v>
                </c:pt>
                <c:pt idx="19">
                  <c:v>4.5162565004423536</c:v>
                </c:pt>
                <c:pt idx="20">
                  <c:v>5.0363191527317177</c:v>
                </c:pt>
              </c:numCache>
            </c:numRef>
          </c:val>
        </c:ser>
        <c:ser>
          <c:idx val="4"/>
          <c:order val="5"/>
          <c:tx>
            <c:v>5,6</c:v>
          </c:tx>
          <c:marker>
            <c:symbol val="none"/>
          </c:marker>
          <c:cat>
            <c:numRef>
              <c:f>'charts - relative'!$B$75:$B$95</c:f>
              <c:numCache>
                <c:formatCode>0.0</c:formatCode>
                <c:ptCount val="21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  <c:pt idx="19">
                  <c:v>9.5</c:v>
                </c:pt>
                <c:pt idx="20">
                  <c:v>10</c:v>
                </c:pt>
              </c:numCache>
            </c:numRef>
          </c:cat>
          <c:val>
            <c:numRef>
              <c:f>'charts - relative'!$G$75:$G$95</c:f>
              <c:numCache>
                <c:formatCode>0.000</c:formatCode>
                <c:ptCount val="21"/>
                <c:pt idx="0">
                  <c:v>0</c:v>
                </c:pt>
                <c:pt idx="1">
                  <c:v>6.7203034781525006E-3</c:v>
                </c:pt>
                <c:pt idx="2">
                  <c:v>3.0246914880297182E-2</c:v>
                </c:pt>
                <c:pt idx="3">
                  <c:v>7.0599054719319598E-2</c:v>
                </c:pt>
                <c:pt idx="4">
                  <c:v>0.12781022409911547</c:v>
                </c:pt>
                <c:pt idx="5">
                  <c:v>0.2019282752817535</c:v>
                </c:pt>
                <c:pt idx="6">
                  <c:v>0.29301551287315153</c:v>
                </c:pt>
                <c:pt idx="7">
                  <c:v>0.40114882602824853</c:v>
                </c:pt>
                <c:pt idx="8">
                  <c:v>0.52641985220148824</c:v>
                </c:pt>
                <c:pt idx="9">
                  <c:v>0.66893517309661199</c:v>
                </c:pt>
                <c:pt idx="10">
                  <c:v>0.82881654360220391</c:v>
                </c:pt>
                <c:pt idx="11">
                  <c:v>1.0062011546368783</c:v>
                </c:pt>
                <c:pt idx="12">
                  <c:v>1.2012419309716167</c:v>
                </c:pt>
                <c:pt idx="13">
                  <c:v>1.4141078652472272</c:v>
                </c:pt>
                <c:pt idx="14">
                  <c:v>1.6449843895635974</c:v>
                </c:pt>
                <c:pt idx="15">
                  <c:v>1.8940737861852099</c:v>
                </c:pt>
                <c:pt idx="16">
                  <c:v>2.1615956390856859</c:v>
                </c:pt>
                <c:pt idx="17">
                  <c:v>2.4477873282441474</c:v>
                </c:pt>
                <c:pt idx="18">
                  <c:v>2.7529045688095177</c:v>
                </c:pt>
                <c:pt idx="19">
                  <c:v>3.0772219974668875</c:v>
                </c:pt>
                <c:pt idx="20">
                  <c:v>3.4210338085747711</c:v>
                </c:pt>
              </c:numCache>
            </c:numRef>
          </c:val>
        </c:ser>
        <c:ser>
          <c:idx val="5"/>
          <c:order val="6"/>
          <c:tx>
            <c:v>4</c:v>
          </c:tx>
          <c:marker>
            <c:symbol val="none"/>
          </c:marker>
          <c:cat>
            <c:numRef>
              <c:f>'charts - relative'!$B$75:$B$95</c:f>
              <c:numCache>
                <c:formatCode>0.0</c:formatCode>
                <c:ptCount val="21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  <c:pt idx="19">
                  <c:v>9.5</c:v>
                </c:pt>
                <c:pt idx="20">
                  <c:v>10</c:v>
                </c:pt>
              </c:numCache>
            </c:numRef>
          </c:cat>
          <c:val>
            <c:numRef>
              <c:f>'charts - relative'!$F$75:$F$95</c:f>
              <c:numCache>
                <c:formatCode>0.000</c:formatCode>
                <c:ptCount val="21"/>
                <c:pt idx="0">
                  <c:v>0</c:v>
                </c:pt>
                <c:pt idx="1">
                  <c:v>4.8001105945481015E-3</c:v>
                </c:pt>
                <c:pt idx="2">
                  <c:v>2.1602519717899837E-2</c:v>
                </c:pt>
                <c:pt idx="3">
                  <c:v>5.0414228911968006E-2</c:v>
                </c:pt>
                <c:pt idx="4">
                  <c:v>9.1247434066125122E-2</c:v>
                </c:pt>
                <c:pt idx="5">
                  <c:v>0.14411953851002179</c:v>
                </c:pt>
                <c:pt idx="6">
                  <c:v>0.2090531717531201</c:v>
                </c:pt>
                <c:pt idx="7">
                  <c:v>0.28607621390872096</c:v>
                </c:pt>
                <c:pt idx="8">
                  <c:v>0.37522182585185382</c:v>
                </c:pt>
                <c:pt idx="9">
                  <c:v>0.47652848517210167</c:v>
                </c:pt>
                <c:pt idx="10">
                  <c:v>0.59004002799438826</c:v>
                </c:pt>
                <c:pt idx="11">
                  <c:v>0.71580569675289318</c:v>
                </c:pt>
                <c:pt idx="12">
                  <c:v>0.85388019401573079</c:v>
                </c:pt>
                <c:pt idx="13">
                  <c:v>1.0043237424707909</c:v>
                </c:pt>
                <c:pt idx="14">
                  <c:v>1.1672021511962569</c:v>
                </c:pt>
                <c:pt idx="15">
                  <c:v>1.3425868883528942</c:v>
                </c:pt>
                <c:pt idx="16">
                  <c:v>1.530555160449163</c:v>
                </c:pt>
                <c:pt idx="17">
                  <c:v>1.7311899983447825</c:v>
                </c:pt>
                <c:pt idx="18">
                  <c:v>1.9445803501733607</c:v>
                </c:pt>
                <c:pt idx="19">
                  <c:v>2.1708211813804965</c:v>
                </c:pt>
                <c:pt idx="20">
                  <c:v>2.410013582090011</c:v>
                </c:pt>
              </c:numCache>
            </c:numRef>
          </c:val>
        </c:ser>
        <c:ser>
          <c:idx val="6"/>
          <c:order val="7"/>
          <c:tx>
            <c:v>2,8</c:v>
          </c:tx>
          <c:marker>
            <c:symbol val="none"/>
          </c:marker>
          <c:cat>
            <c:numRef>
              <c:f>'charts - relative'!$B$75:$B$95</c:f>
              <c:numCache>
                <c:formatCode>0.0</c:formatCode>
                <c:ptCount val="21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  <c:pt idx="19">
                  <c:v>9.5</c:v>
                </c:pt>
                <c:pt idx="20">
                  <c:v>10</c:v>
                </c:pt>
              </c:numCache>
            </c:numRef>
          </c:cat>
          <c:val>
            <c:numRef>
              <c:f>'charts - relative'!$E$75:$E$95</c:f>
              <c:numCache>
                <c:formatCode>0.000</c:formatCode>
                <c:ptCount val="21"/>
                <c:pt idx="0">
                  <c:v>0</c:v>
                </c:pt>
                <c:pt idx="1">
                  <c:v>3.3600379334842723E-3</c:v>
                </c:pt>
                <c:pt idx="2">
                  <c:v>1.5120864211824681E-2</c:v>
                </c:pt>
                <c:pt idx="3">
                  <c:v>3.5284879814194703E-2</c:v>
                </c:pt>
                <c:pt idx="4">
                  <c:v>6.3856265570136017E-2</c:v>
                </c:pt>
                <c:pt idx="5">
                  <c:v>0.10084098435757216</c:v>
                </c:pt>
                <c:pt idx="6">
                  <c:v>0.14624678424574045</c:v>
                </c:pt>
                <c:pt idx="7">
                  <c:v>0.20008320258615298</c:v>
                </c:pt>
                <c:pt idx="8">
                  <c:v>0.26236157105562041</c:v>
                </c:pt>
                <c:pt idx="9">
                  <c:v>0.33309502165633464</c:v>
                </c:pt>
                <c:pt idx="10">
                  <c:v>0.41229849367895355</c:v>
                </c:pt>
                <c:pt idx="11">
                  <c:v>0.49998874163558149</c:v>
                </c:pt>
                <c:pt idx="12">
                  <c:v>0.59618434417057209</c:v>
                </c:pt>
                <c:pt idx="13">
                  <c:v>0.70090571395796442</c:v>
                </c:pt>
                <c:pt idx="14">
                  <c:v>0.81417510859549136</c:v>
                </c:pt>
                <c:pt idx="15">
                  <c:v>0.93601664250600614</c:v>
                </c:pt>
                <c:pt idx="16">
                  <c:v>1.0664562998582889</c:v>
                </c:pt>
                <c:pt idx="17">
                  <c:v>1.2055219485201949</c:v>
                </c:pt>
                <c:pt idx="18">
                  <c:v>1.3532433550582379</c:v>
                </c:pt>
                <c:pt idx="19">
                  <c:v>1.5096522007987208</c:v>
                </c:pt>
                <c:pt idx="20">
                  <c:v>1.6747820989667535</c:v>
                </c:pt>
              </c:numCache>
            </c:numRef>
          </c:val>
        </c:ser>
        <c:ser>
          <c:idx val="7"/>
          <c:order val="8"/>
          <c:tx>
            <c:v>2</c:v>
          </c:tx>
          <c:marker>
            <c:symbol val="none"/>
          </c:marker>
          <c:val>
            <c:numRef>
              <c:f>'charts - relative'!$D$75:$D$95</c:f>
              <c:numCache>
                <c:formatCode>0.000</c:formatCode>
                <c:ptCount val="21"/>
                <c:pt idx="0">
                  <c:v>0</c:v>
                </c:pt>
                <c:pt idx="1">
                  <c:v>2.4000138240796165E-3</c:v>
                </c:pt>
                <c:pt idx="2">
                  <c:v>1.0800314937183697E-2</c:v>
                </c:pt>
                <c:pt idx="3">
                  <c:v>2.5201778237472494E-2</c:v>
                </c:pt>
                <c:pt idx="4">
                  <c:v>4.5605926946266306E-2</c:v>
                </c:pt>
                <c:pt idx="5">
                  <c:v>7.2014933016510518E-2</c:v>
                </c:pt>
                <c:pt idx="6">
                  <c:v>0.10443161771658005</c:v>
                </c:pt>
                <c:pt idx="7">
                  <c:v>0.14285945238970665</c:v>
                </c:pt>
                <c:pt idx="8">
                  <c:v>0.18730255938941953</c:v>
                </c:pt>
                <c:pt idx="9">
                  <c:v>0.23776571319146633</c:v>
                </c:pt>
                <c:pt idx="10">
                  <c:v>0.29425434168277675</c:v>
                </c:pt>
                <c:pt idx="11">
                  <c:v>0.35677452762812312</c:v>
                </c:pt>
                <c:pt idx="12">
                  <c:v>0.42533301031520754</c:v>
                </c:pt>
                <c:pt idx="13">
                  <c:v>0.4999371873790226</c:v>
                </c:pt>
                <c:pt idx="14">
                  <c:v>0.58059511680640163</c:v>
                </c:pt>
                <c:pt idx="15">
                  <c:v>0.667315519121777</c:v>
                </c:pt>
                <c:pt idx="16">
                  <c:v>0.76010777975524224</c:v>
                </c:pt>
                <c:pt idx="17">
                  <c:v>0.85898195159416169</c:v>
                </c:pt>
                <c:pt idx="18">
                  <c:v>0.96394875771956379</c:v>
                </c:pt>
                <c:pt idx="19">
                  <c:v>1.0750195943287775</c:v>
                </c:pt>
                <c:pt idx="20">
                  <c:v>1.1922065338457593</c:v>
                </c:pt>
              </c:numCache>
            </c:numRef>
          </c:val>
        </c:ser>
        <c:marker val="1"/>
        <c:axId val="124242560"/>
        <c:axId val="124248448"/>
      </c:lineChart>
      <c:catAx>
        <c:axId val="124242560"/>
        <c:scaling>
          <c:orientation val="minMax"/>
        </c:scaling>
        <c:axPos val="b"/>
        <c:majorGridlines/>
        <c:numFmt formatCode="0.0" sourceLinked="0"/>
        <c:tickLblPos val="nextTo"/>
        <c:crossAx val="124248448"/>
        <c:crosses val="autoZero"/>
        <c:auto val="1"/>
        <c:lblAlgn val="ctr"/>
        <c:lblOffset val="100"/>
      </c:catAx>
      <c:valAx>
        <c:axId val="124248448"/>
        <c:scaling>
          <c:orientation val="minMax"/>
          <c:max val="10"/>
          <c:min val="0"/>
        </c:scaling>
        <c:axPos val="l"/>
        <c:majorGridlines/>
        <c:numFmt formatCode="#,##0.0" sourceLinked="0"/>
        <c:tickLblPos val="nextTo"/>
        <c:crossAx val="124242560"/>
        <c:crosses val="autoZero"/>
        <c:crossBetween val="midCat"/>
      </c:valAx>
    </c:plotArea>
    <c:legend>
      <c:legendPos val="r"/>
      <c:layout/>
    </c:legend>
    <c:plotVisOnly val="1"/>
    <c:dispBlanksAs val="gap"/>
  </c:chart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chart>
    <c:plotArea>
      <c:layout/>
      <c:lineChart>
        <c:grouping val="standard"/>
        <c:ser>
          <c:idx val="8"/>
          <c:order val="0"/>
          <c:tx>
            <c:v>32</c:v>
          </c:tx>
          <c:marker>
            <c:symbol val="none"/>
          </c:marker>
          <c:val>
            <c:numRef>
              <c:f>'charts - relative'!$L$21:$L$41</c:f>
              <c:numCache>
                <c:formatCode>0.000</c:formatCode>
                <c:ptCount val="21"/>
                <c:pt idx="0">
                  <c:v>0</c:v>
                </c:pt>
                <c:pt idx="1">
                  <c:v>1.8489984591679498E-2</c:v>
                </c:pt>
                <c:pt idx="2">
                  <c:v>7.9528718703976486E-2</c:v>
                </c:pt>
                <c:pt idx="3">
                  <c:v>0.17771509167842026</c:v>
                </c:pt>
                <c:pt idx="4">
                  <c:v>0.30852503382949936</c:v>
                </c:pt>
                <c:pt idx="5">
                  <c:v>0.46814044213263983</c:v>
                </c:pt>
                <c:pt idx="6">
                  <c:v>0.65331664580725901</c:v>
                </c:pt>
                <c:pt idx="7">
                  <c:v>0.86127864897466822</c:v>
                </c:pt>
                <c:pt idx="8">
                  <c:v>1.0896391152502911</c:v>
                </c:pt>
                <c:pt idx="9">
                  <c:v>1.3363329583802024</c:v>
                </c:pt>
                <c:pt idx="10">
                  <c:v>1.5995647442872687</c:v>
                </c:pt>
                <c:pt idx="11">
                  <c:v>1.8777660695468912</c:v>
                </c:pt>
                <c:pt idx="12">
                  <c:v>2.1695607763023488</c:v>
                </c:pt>
                <c:pt idx="13">
                  <c:v>2.4737363726461838</c:v>
                </c:pt>
                <c:pt idx="14">
                  <c:v>2.7892204042348405</c:v>
                </c:pt>
                <c:pt idx="15">
                  <c:v>3.1150608044901773</c:v>
                </c:pt>
                <c:pt idx="16">
                  <c:v>3.4504094631483158</c:v>
                </c:pt>
                <c:pt idx="17">
                  <c:v>3.7945084145261294</c:v>
                </c:pt>
                <c:pt idx="18">
                  <c:v>4.1466781708369274</c:v>
                </c:pt>
                <c:pt idx="19">
                  <c:v>4.5063078216989059</c:v>
                </c:pt>
                <c:pt idx="20">
                  <c:v>4.8728465955701381</c:v>
                </c:pt>
              </c:numCache>
            </c:numRef>
          </c:val>
        </c:ser>
        <c:ser>
          <c:idx val="0"/>
          <c:order val="1"/>
          <c:tx>
            <c:v>22</c:v>
          </c:tx>
          <c:marker>
            <c:symbol val="none"/>
          </c:marker>
          <c:cat>
            <c:numRef>
              <c:f>'charts - relative'!$B$21:$B$41</c:f>
              <c:numCache>
                <c:formatCode>0.0</c:formatCode>
                <c:ptCount val="21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  <c:pt idx="19">
                  <c:v>9.5</c:v>
                </c:pt>
                <c:pt idx="20">
                  <c:v>10</c:v>
                </c:pt>
              </c:numCache>
            </c:numRef>
          </c:cat>
          <c:val>
            <c:numRef>
              <c:f>'charts - relative'!$K$21:$K$41</c:f>
              <c:numCache>
                <c:formatCode>0.000</c:formatCode>
                <c:ptCount val="21"/>
                <c:pt idx="0">
                  <c:v>0</c:v>
                </c:pt>
                <c:pt idx="1">
                  <c:v>1.2860483242400633E-2</c:v>
                </c:pt>
                <c:pt idx="2">
                  <c:v>5.6069473286766036E-2</c:v>
                </c:pt>
                <c:pt idx="3">
                  <c:v>0.12687660197729778</c:v>
                </c:pt>
                <c:pt idx="4">
                  <c:v>0.22285409632130793</c:v>
                </c:pt>
                <c:pt idx="5">
                  <c:v>0.34185082872928163</c:v>
                </c:pt>
                <c:pt idx="6">
                  <c:v>0.48195400369313424</c:v>
                </c:pt>
                <c:pt idx="7">
                  <c:v>0.64145704018294669</c:v>
                </c:pt>
                <c:pt idx="8">
                  <c:v>0.81883251153173209</c:v>
                </c:pt>
                <c:pt idx="9">
                  <c:v>1.0127092374457529</c:v>
                </c:pt>
                <c:pt idx="10">
                  <c:v>1.2218528033852194</c:v>
                </c:pt>
                <c:pt idx="11">
                  <c:v>1.4451489236213497</c:v>
                </c:pt>
                <c:pt idx="12">
                  <c:v>1.6815891751835323</c:v>
                </c:pt>
                <c:pt idx="13">
                  <c:v>1.9302587176602923</c:v>
                </c:pt>
                <c:pt idx="14">
                  <c:v>2.1903256836608493</c:v>
                </c:pt>
                <c:pt idx="15">
                  <c:v>2.4610319806503629</c:v>
                </c:pt>
                <c:pt idx="16">
                  <c:v>2.7416852898645976</c:v>
                </c:pt>
                <c:pt idx="17">
                  <c:v>3.0316520844055583</c:v>
                </c:pt>
                <c:pt idx="18">
                  <c:v>3.3303515182058705</c:v>
                </c:pt>
                <c:pt idx="19">
                  <c:v>3.6372500617131571</c:v>
                </c:pt>
                <c:pt idx="20">
                  <c:v>3.9518567799685487</c:v>
                </c:pt>
              </c:numCache>
            </c:numRef>
          </c:val>
        </c:ser>
        <c:ser>
          <c:idx val="1"/>
          <c:order val="2"/>
          <c:tx>
            <c:v>16</c:v>
          </c:tx>
          <c:marker>
            <c:symbol val="none"/>
          </c:marker>
          <c:cat>
            <c:numRef>
              <c:f>'charts - relative'!$B$21:$B$41</c:f>
              <c:numCache>
                <c:formatCode>0.0</c:formatCode>
                <c:ptCount val="21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  <c:pt idx="19">
                  <c:v>9.5</c:v>
                </c:pt>
                <c:pt idx="20">
                  <c:v>10</c:v>
                </c:pt>
              </c:numCache>
            </c:numRef>
          </c:cat>
          <c:val>
            <c:numRef>
              <c:f>'charts - relative'!$J$21:$J$41</c:f>
              <c:numCache>
                <c:formatCode>0.000</c:formatCode>
                <c:ptCount val="21"/>
                <c:pt idx="0">
                  <c:v>0</c:v>
                </c:pt>
                <c:pt idx="1">
                  <c:v>9.4191522762951951E-3</c:v>
                </c:pt>
                <c:pt idx="2">
                  <c:v>4.141104294478537E-2</c:v>
                </c:pt>
                <c:pt idx="3">
                  <c:v>9.4452773613193486E-2</c:v>
                </c:pt>
                <c:pt idx="4">
                  <c:v>0.16715542521994142</c:v>
                </c:pt>
                <c:pt idx="5">
                  <c:v>0.25824964131994266</c:v>
                </c:pt>
                <c:pt idx="6">
                  <c:v>0.3665730337078652</c:v>
                </c:pt>
                <c:pt idx="7">
                  <c:v>0.49105914718019283</c:v>
                </c:pt>
                <c:pt idx="8">
                  <c:v>0.63072776280323462</c:v>
                </c:pt>
                <c:pt idx="9">
                  <c:v>0.78467635402906222</c:v>
                </c:pt>
                <c:pt idx="10">
                  <c:v>0.95207253886010346</c:v>
                </c:pt>
                <c:pt idx="11">
                  <c:v>1.132147395171538</c:v>
                </c:pt>
                <c:pt idx="12">
                  <c:v>1.3241895261845391</c:v>
                </c:pt>
                <c:pt idx="13">
                  <c:v>1.5275397796817627</c:v>
                </c:pt>
                <c:pt idx="14">
                  <c:v>1.7415865384615392</c:v>
                </c:pt>
                <c:pt idx="15">
                  <c:v>1.9657615112160567</c:v>
                </c:pt>
                <c:pt idx="16">
                  <c:v>2.1995359628770306</c:v>
                </c:pt>
                <c:pt idx="17">
                  <c:v>2.4424173318129991</c:v>
                </c:pt>
                <c:pt idx="18">
                  <c:v>2.6939461883408073</c:v>
                </c:pt>
                <c:pt idx="19">
                  <c:v>2.9536934950385891</c:v>
                </c:pt>
                <c:pt idx="20">
                  <c:v>3.2212581344902382</c:v>
                </c:pt>
              </c:numCache>
            </c:numRef>
          </c:val>
        </c:ser>
        <c:ser>
          <c:idx val="2"/>
          <c:order val="3"/>
          <c:tx>
            <c:v>11</c:v>
          </c:tx>
          <c:marker>
            <c:symbol val="none"/>
          </c:marker>
          <c:cat>
            <c:numRef>
              <c:f>'charts - relative'!$B$21:$B$41</c:f>
              <c:numCache>
                <c:formatCode>0.0</c:formatCode>
                <c:ptCount val="21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  <c:pt idx="19">
                  <c:v>9.5</c:v>
                </c:pt>
                <c:pt idx="20">
                  <c:v>10</c:v>
                </c:pt>
              </c:numCache>
            </c:numRef>
          </c:cat>
          <c:val>
            <c:numRef>
              <c:f>'charts - relative'!$I$21:$I$41</c:f>
              <c:numCache>
                <c:formatCode>0.000</c:formatCode>
                <c:ptCount val="21"/>
                <c:pt idx="0">
                  <c:v>0</c:v>
                </c:pt>
                <c:pt idx="1">
                  <c:v>6.5140150019739607E-3</c:v>
                </c:pt>
                <c:pt idx="2">
                  <c:v>2.8843352432747493E-2</c:v>
                </c:pt>
                <c:pt idx="3">
                  <c:v>6.6239724718027082E-2</c:v>
                </c:pt>
                <c:pt idx="4">
                  <c:v>0.11800131739907793</c:v>
                </c:pt>
                <c:pt idx="5">
                  <c:v>0.18346923647146074</c:v>
                </c:pt>
                <c:pt idx="6">
                  <c:v>0.26202427671807982</c:v>
                </c:pt>
                <c:pt idx="7">
                  <c:v>0.35308397770185262</c:v>
                </c:pt>
                <c:pt idx="8">
                  <c:v>0.45609993798174919</c:v>
                </c:pt>
                <c:pt idx="9">
                  <c:v>0.5705553615089074</c:v>
                </c:pt>
                <c:pt idx="10">
                  <c:v>0.69596281311870545</c:v>
                </c:pt>
                <c:pt idx="11">
                  <c:v>0.83186216262094792</c:v>
                </c:pt>
                <c:pt idx="12">
                  <c:v>0.97781869925504328</c:v>
                </c:pt>
                <c:pt idx="13">
                  <c:v>1.1334214002642007</c:v>
                </c:pt>
                <c:pt idx="14">
                  <c:v>1.2982813390893551</c:v>
                </c:pt>
                <c:pt idx="15">
                  <c:v>1.4720302202218303</c:v>
                </c:pt>
                <c:pt idx="16">
                  <c:v>1.6543190291108116</c:v>
                </c:pt>
                <c:pt idx="17">
                  <c:v>1.8448167867209522</c:v>
                </c:pt>
                <c:pt idx="18">
                  <c:v>2.043209399397079</c:v>
                </c:pt>
                <c:pt idx="19">
                  <c:v>2.2491985956342546</c:v>
                </c:pt>
                <c:pt idx="20">
                  <c:v>2.4625009421873827</c:v>
                </c:pt>
              </c:numCache>
            </c:numRef>
          </c:val>
        </c:ser>
        <c:ser>
          <c:idx val="3"/>
          <c:order val="4"/>
          <c:tx>
            <c:v>8</c:v>
          </c:tx>
          <c:marker>
            <c:symbol val="none"/>
          </c:marker>
          <c:cat>
            <c:numRef>
              <c:f>'charts - relative'!$B$21:$B$41</c:f>
              <c:numCache>
                <c:formatCode>0.0</c:formatCode>
                <c:ptCount val="21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  <c:pt idx="19">
                  <c:v>9.5</c:v>
                </c:pt>
                <c:pt idx="20">
                  <c:v>10</c:v>
                </c:pt>
              </c:numCache>
            </c:numRef>
          </c:cat>
          <c:val>
            <c:numRef>
              <c:f>'charts - relative'!$H$21:$H$41</c:f>
              <c:numCache>
                <c:formatCode>0.000</c:formatCode>
                <c:ptCount val="21"/>
                <c:pt idx="0">
                  <c:v>0</c:v>
                </c:pt>
                <c:pt idx="1">
                  <c:v>4.7543581616481534E-3</c:v>
                </c:pt>
                <c:pt idx="2">
                  <c:v>2.1143304620203529E-2</c:v>
                </c:pt>
                <c:pt idx="3">
                  <c:v>4.876160990712064E-2</c:v>
                </c:pt>
                <c:pt idx="4">
                  <c:v>8.7222647283855981E-2</c:v>
                </c:pt>
                <c:pt idx="5">
                  <c:v>0.13615733736762436</c:v>
                </c:pt>
                <c:pt idx="6">
                  <c:v>0.19521316379955111</c:v>
                </c:pt>
                <c:pt idx="7">
                  <c:v>0.26405325443786998</c:v>
                </c:pt>
                <c:pt idx="8">
                  <c:v>0.34235552304315986</c:v>
                </c:pt>
                <c:pt idx="9">
                  <c:v>0.42981186685962314</c:v>
                </c:pt>
                <c:pt idx="10">
                  <c:v>0.52612741589119505</c:v>
                </c:pt>
                <c:pt idx="11">
                  <c:v>0.63101983002832895</c:v>
                </c:pt>
                <c:pt idx="12">
                  <c:v>0.74421864050455522</c:v>
                </c:pt>
                <c:pt idx="13">
                  <c:v>0.86546463245492333</c:v>
                </c:pt>
                <c:pt idx="14">
                  <c:v>0.99450926561427622</c:v>
                </c:pt>
                <c:pt idx="15">
                  <c:v>1.1311141304347823</c:v>
                </c:pt>
                <c:pt idx="16">
                  <c:v>1.2750504371217213</c:v>
                </c:pt>
                <c:pt idx="17">
                  <c:v>1.4260985352862852</c:v>
                </c:pt>
                <c:pt idx="18">
                  <c:v>1.5840474620962421</c:v>
                </c:pt>
                <c:pt idx="19">
                  <c:v>1.7486945169712795</c:v>
                </c:pt>
                <c:pt idx="20">
                  <c:v>1.9198448610213301</c:v>
                </c:pt>
              </c:numCache>
            </c:numRef>
          </c:val>
        </c:ser>
        <c:ser>
          <c:idx val="4"/>
          <c:order val="5"/>
          <c:tx>
            <c:v>5,6</c:v>
          </c:tx>
          <c:marker>
            <c:symbol val="none"/>
          </c:marker>
          <c:cat>
            <c:numRef>
              <c:f>'charts - relative'!$B$21:$B$41</c:f>
              <c:numCache>
                <c:formatCode>0.0</c:formatCode>
                <c:ptCount val="21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  <c:pt idx="19">
                  <c:v>9.5</c:v>
                </c:pt>
                <c:pt idx="20">
                  <c:v>10</c:v>
                </c:pt>
              </c:numCache>
            </c:numRef>
          </c:cat>
          <c:val>
            <c:numRef>
              <c:f>'charts - relative'!$G$21:$G$41</c:f>
              <c:numCache>
                <c:formatCode>0.000</c:formatCode>
                <c:ptCount val="21"/>
                <c:pt idx="0">
                  <c:v>0</c:v>
                </c:pt>
                <c:pt idx="1">
                  <c:v>3.3375715193896816E-3</c:v>
                </c:pt>
                <c:pt idx="2">
                  <c:v>1.489479076365352E-2</c:v>
                </c:pt>
                <c:pt idx="3">
                  <c:v>3.4469282476160545E-2</c:v>
                </c:pt>
                <c:pt idx="4">
                  <c:v>6.1865260872935757E-2</c:v>
                </c:pt>
                <c:pt idx="5">
                  <c:v>9.6893263611196545E-2</c:v>
                </c:pt>
                <c:pt idx="6">
                  <c:v>0.13936989854298565</c:v>
                </c:pt>
                <c:pt idx="7">
                  <c:v>0.18911760254275745</c:v>
                </c:pt>
                <c:pt idx="8">
                  <c:v>0.2459644117426234</c:v>
                </c:pt>
                <c:pt idx="9">
                  <c:v>0.30974374255065484</c:v>
                </c:pt>
                <c:pt idx="10">
                  <c:v>0.38029418286643502</c:v>
                </c:pt>
                <c:pt idx="11">
                  <c:v>0.45745929294410992</c:v>
                </c:pt>
                <c:pt idx="12">
                  <c:v>0.54108741538685479</c:v>
                </c:pt>
                <c:pt idx="13">
                  <c:v>0.63103149378792267</c:v>
                </c:pt>
                <c:pt idx="14">
                  <c:v>0.72714889956269246</c:v>
                </c:pt>
                <c:pt idx="15">
                  <c:v>0.82930126654333236</c:v>
                </c:pt>
                <c:pt idx="16">
                  <c:v>0.93735433293311665</c:v>
                </c:pt>
                <c:pt idx="17">
                  <c:v>1.0511777902411668</c:v>
                </c:pt>
                <c:pt idx="18">
                  <c:v>1.170645138840559</c:v>
                </c:pt>
                <c:pt idx="19">
                  <c:v>1.2956335498134592</c:v>
                </c:pt>
                <c:pt idx="20">
                  <c:v>1.426023732766307</c:v>
                </c:pt>
              </c:numCache>
            </c:numRef>
          </c:val>
        </c:ser>
        <c:ser>
          <c:idx val="5"/>
          <c:order val="6"/>
          <c:tx>
            <c:v>4</c:v>
          </c:tx>
          <c:marker>
            <c:symbol val="none"/>
          </c:marker>
          <c:cat>
            <c:numRef>
              <c:f>'charts - relative'!$B$21:$B$41</c:f>
              <c:numCache>
                <c:formatCode>0.0</c:formatCode>
                <c:ptCount val="21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  <c:pt idx="19">
                  <c:v>9.5</c:v>
                </c:pt>
                <c:pt idx="20">
                  <c:v>10</c:v>
                </c:pt>
              </c:numCache>
            </c:numRef>
          </c:cat>
          <c:val>
            <c:numRef>
              <c:f>'charts - relative'!$F$21:$F$41</c:f>
              <c:numCache>
                <c:formatCode>0.000</c:formatCode>
                <c:ptCount val="21"/>
                <c:pt idx="0">
                  <c:v>0</c:v>
                </c:pt>
                <c:pt idx="1">
                  <c:v>2.3885350318471055E-3</c:v>
                </c:pt>
                <c:pt idx="2">
                  <c:v>1.0684606252473139E-2</c:v>
                </c:pt>
                <c:pt idx="3">
                  <c:v>2.4783634933123411E-2</c:v>
                </c:pt>
                <c:pt idx="4">
                  <c:v>4.4583496284708479E-2</c:v>
                </c:pt>
                <c:pt idx="5">
                  <c:v>6.9984447900466318E-2</c:v>
                </c:pt>
                <c:pt idx="6">
                  <c:v>0.10088906068805548</c:v>
                </c:pt>
                <c:pt idx="7">
                  <c:v>0.13720215219062259</c:v>
                </c:pt>
                <c:pt idx="8">
                  <c:v>0.17883072220099328</c:v>
                </c:pt>
                <c:pt idx="9">
                  <c:v>0.22568389057750693</c:v>
                </c:pt>
                <c:pt idx="10">
                  <c:v>0.27767283717415836</c:v>
                </c:pt>
                <c:pt idx="11">
                  <c:v>0.33471074380165255</c:v>
                </c:pt>
                <c:pt idx="12">
                  <c:v>0.39671273813970842</c:v>
                </c:pt>
                <c:pt idx="13">
                  <c:v>0.46359583952451633</c:v>
                </c:pt>
                <c:pt idx="14">
                  <c:v>0.53527890653860322</c:v>
                </c:pt>
                <c:pt idx="15">
                  <c:v>0.61168258633357731</c:v>
                </c:pt>
                <c:pt idx="16">
                  <c:v>0.69272926561929005</c:v>
                </c:pt>
                <c:pt idx="17">
                  <c:v>0.77834302325581373</c:v>
                </c:pt>
                <c:pt idx="18">
                  <c:v>0.86844958438742204</c:v>
                </c:pt>
                <c:pt idx="19">
                  <c:v>0.96297627606038816</c:v>
                </c:pt>
                <c:pt idx="20">
                  <c:v>1.0618519842688574</c:v>
                </c:pt>
              </c:numCache>
            </c:numRef>
          </c:val>
        </c:ser>
        <c:ser>
          <c:idx val="6"/>
          <c:order val="7"/>
          <c:tx>
            <c:v>2,8</c:v>
          </c:tx>
          <c:marker>
            <c:symbol val="none"/>
          </c:marker>
          <c:cat>
            <c:numRef>
              <c:f>'charts - relative'!$B$21:$B$41</c:f>
              <c:numCache>
                <c:formatCode>0.0</c:formatCode>
                <c:ptCount val="21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  <c:pt idx="19">
                  <c:v>9.5</c:v>
                </c:pt>
                <c:pt idx="20">
                  <c:v>10</c:v>
                </c:pt>
              </c:numCache>
            </c:numRef>
          </c:cat>
          <c:val>
            <c:numRef>
              <c:f>'charts - relative'!$E$21:$E$41</c:f>
              <c:numCache>
                <c:formatCode>0.000</c:formatCode>
                <c:ptCount val="21"/>
                <c:pt idx="0">
                  <c:v>0</c:v>
                </c:pt>
                <c:pt idx="1">
                  <c:v>1.6743741030138537E-3</c:v>
                </c:pt>
                <c:pt idx="2">
                  <c:v>7.5032752391915869E-3</c:v>
                </c:pt>
                <c:pt idx="3">
                  <c:v>1.74349648137897E-2</c:v>
                </c:pt>
                <c:pt idx="4">
                  <c:v>3.141855978581809E-2</c:v>
                </c:pt>
                <c:pt idx="5">
                  <c:v>4.9404015056461859E-2</c:v>
                </c:pt>
                <c:pt idx="6">
                  <c:v>7.1342106290756657E-2</c:v>
                </c:pt>
                <c:pt idx="7">
                  <c:v>9.7184413160146033E-2</c:v>
                </c:pt>
                <c:pt idx="8">
                  <c:v>0.1268833029939187</c:v>
                </c:pt>
                <c:pt idx="9">
                  <c:v>0.160391914827958</c:v>
                </c:pt>
                <c:pt idx="10">
                  <c:v>0.19766414383956388</c:v>
                </c:pt>
                <c:pt idx="11">
                  <c:v>0.238654626157496</c:v>
                </c:pt>
                <c:pt idx="12">
                  <c:v>0.28331872403673852</c:v>
                </c:pt>
                <c:pt idx="13">
                  <c:v>0.33161251138779146</c:v>
                </c:pt>
                <c:pt idx="14">
                  <c:v>0.38349275965064766</c:v>
                </c:pt>
                <c:pt idx="15">
                  <c:v>0.43891692400391591</c:v>
                </c:pt>
                <c:pt idx="16">
                  <c:v>0.49784312989984603</c:v>
                </c:pt>
                <c:pt idx="17">
                  <c:v>0.56023015991630487</c:v>
                </c:pt>
                <c:pt idx="18">
                  <c:v>0.62603744091704172</c:v>
                </c:pt>
                <c:pt idx="19">
                  <c:v>0.69522503151182669</c:v>
                </c:pt>
                <c:pt idx="20">
                  <c:v>0.76775360980833973</c:v>
                </c:pt>
              </c:numCache>
            </c:numRef>
          </c:val>
        </c:ser>
        <c:ser>
          <c:idx val="7"/>
          <c:order val="8"/>
          <c:tx>
            <c:v>2</c:v>
          </c:tx>
          <c:marker>
            <c:symbol val="none"/>
          </c:marker>
          <c:val>
            <c:numRef>
              <c:f>'charts - relative'!$D$21:$D$41</c:f>
              <c:numCache>
                <c:formatCode>0.000</c:formatCode>
                <c:ptCount val="21"/>
                <c:pt idx="0">
                  <c:v>0</c:v>
                </c:pt>
                <c:pt idx="1">
                  <c:v>1.1971268954509284E-3</c:v>
                </c:pt>
                <c:pt idx="2">
                  <c:v>5.3709966182614588E-3</c:v>
                </c:pt>
                <c:pt idx="3">
                  <c:v>1.2495041650138816E-2</c:v>
                </c:pt>
                <c:pt idx="4">
                  <c:v>2.2543009689539373E-2</c:v>
                </c:pt>
                <c:pt idx="5">
                  <c:v>3.5488958990536279E-2</c:v>
                </c:pt>
                <c:pt idx="6">
                  <c:v>5.1307253784155904E-2</c:v>
                </c:pt>
                <c:pt idx="7">
                  <c:v>6.9972559780478338E-2</c:v>
                </c:pt>
                <c:pt idx="8">
                  <c:v>9.1459839749853611E-2</c:v>
                </c:pt>
                <c:pt idx="9">
                  <c:v>0.1157443491816057</c:v>
                </c:pt>
                <c:pt idx="10">
                  <c:v>0.14280163201865115</c:v>
                </c:pt>
                <c:pt idx="11">
                  <c:v>0.17260751646648576</c:v>
                </c:pt>
                <c:pt idx="12">
                  <c:v>0.20513811087502454</c:v>
                </c:pt>
                <c:pt idx="13">
                  <c:v>0.24036979969183392</c:v>
                </c:pt>
                <c:pt idx="14">
                  <c:v>0.27827923948530842</c:v>
                </c:pt>
                <c:pt idx="15">
                  <c:v>0.3188433550363845</c:v>
                </c:pt>
                <c:pt idx="16">
                  <c:v>0.36203933549742207</c:v>
                </c:pt>
                <c:pt idx="17">
                  <c:v>0.40784463061690879</c:v>
                </c:pt>
                <c:pt idx="18">
                  <c:v>0.45623694702866935</c:v>
                </c:pt>
                <c:pt idx="19">
                  <c:v>0.50719424460431739</c:v>
                </c:pt>
                <c:pt idx="20">
                  <c:v>0.5606947328676597</c:v>
                </c:pt>
              </c:numCache>
            </c:numRef>
          </c:val>
        </c:ser>
        <c:marker val="1"/>
        <c:axId val="124299136"/>
        <c:axId val="124300672"/>
      </c:lineChart>
      <c:catAx>
        <c:axId val="124299136"/>
        <c:scaling>
          <c:orientation val="minMax"/>
        </c:scaling>
        <c:axPos val="b"/>
        <c:majorGridlines/>
        <c:numFmt formatCode="0.00" sourceLinked="1"/>
        <c:tickLblPos val="nextTo"/>
        <c:crossAx val="124300672"/>
        <c:crosses val="autoZero"/>
        <c:auto val="1"/>
        <c:lblAlgn val="ctr"/>
        <c:lblOffset val="100"/>
      </c:catAx>
      <c:valAx>
        <c:axId val="124300672"/>
        <c:scaling>
          <c:orientation val="minMax"/>
          <c:max val="10"/>
          <c:min val="0"/>
        </c:scaling>
        <c:axPos val="l"/>
        <c:majorGridlines/>
        <c:numFmt formatCode="#,##0.0" sourceLinked="0"/>
        <c:tickLblPos val="nextTo"/>
        <c:crossAx val="124299136"/>
        <c:crosses val="autoZero"/>
        <c:crossBetween val="midCat"/>
      </c:valAx>
    </c:plotArea>
    <c:legend>
      <c:legendPos val="r"/>
      <c:layout/>
    </c:legend>
    <c:plotVisOnly val="1"/>
    <c:dispBlanksAs val="span"/>
  </c:chart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chart>
    <c:plotArea>
      <c:layout/>
      <c:lineChart>
        <c:grouping val="standard"/>
        <c:ser>
          <c:idx val="8"/>
          <c:order val="0"/>
          <c:tx>
            <c:v>32</c:v>
          </c:tx>
          <c:marker>
            <c:symbol val="none"/>
          </c:marker>
          <c:val>
            <c:numRef>
              <c:f>'charts - relative'!$L$48:$L$68</c:f>
              <c:numCache>
                <c:formatCode>0.000</c:formatCode>
                <c:ptCount val="21"/>
                <c:pt idx="0">
                  <c:v>0</c:v>
                </c:pt>
                <c:pt idx="1">
                  <c:v>1.9966722129783676E-2</c:v>
                </c:pt>
                <c:pt idx="2">
                  <c:v>9.4570928196147097E-2</c:v>
                </c:pt>
                <c:pt idx="3">
                  <c:v>0.2329020332717191</c:v>
                </c:pt>
                <c:pt idx="4">
                  <c:v>0.4461839530332683</c:v>
                </c:pt>
                <c:pt idx="5">
                  <c:v>0.74844074844074848</c:v>
                </c:pt>
                <c:pt idx="6">
                  <c:v>1.1574279379157426</c:v>
                </c:pt>
                <c:pt idx="7">
                  <c:v>1.6959619952494061</c:v>
                </c:pt>
                <c:pt idx="8">
                  <c:v>2.3938618925831205</c:v>
                </c:pt>
                <c:pt idx="9">
                  <c:v>3.2908587257617725</c:v>
                </c:pt>
                <c:pt idx="10">
                  <c:v>4.4410876132930515</c:v>
                </c:pt>
                <c:pt idx="11">
                  <c:v>5.9202657807308956</c:v>
                </c:pt>
                <c:pt idx="12">
                  <c:v>7.8376383763837634</c:v>
                </c:pt>
                <c:pt idx="13">
                  <c:v>10.356846473029044</c:v>
                </c:pt>
                <c:pt idx="14">
                  <c:v>13.734597156398102</c:v>
                </c:pt>
                <c:pt idx="15">
                  <c:v>18.397790055248617</c:v>
                </c:pt>
                <c:pt idx="16">
                  <c:v>25.112582781456943</c:v>
                </c:pt>
                <c:pt idx="17">
                  <c:v>35.404958677685933</c:v>
                </c:pt>
                <c:pt idx="18">
                  <c:v>52.813186813186789</c:v>
                </c:pt>
                <c:pt idx="19">
                  <c:v>87.836065573770426</c:v>
                </c:pt>
                <c:pt idx="20">
                  <c:v>191.61290322580618</c:v>
                </c:pt>
              </c:numCache>
            </c:numRef>
          </c:val>
        </c:ser>
        <c:ser>
          <c:idx val="0"/>
          <c:order val="1"/>
          <c:tx>
            <c:v>22</c:v>
          </c:tx>
          <c:marker>
            <c:symbol val="none"/>
          </c:marker>
          <c:cat>
            <c:numRef>
              <c:f>'charts - relative'!$B$48:$B$68</c:f>
              <c:numCache>
                <c:formatCode>0.0</c:formatCode>
                <c:ptCount val="21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  <c:pt idx="19">
                  <c:v>9.5</c:v>
                </c:pt>
                <c:pt idx="20">
                  <c:v>10</c:v>
                </c:pt>
              </c:numCache>
            </c:numRef>
          </c:cat>
          <c:val>
            <c:numRef>
              <c:f>'charts - relative'!$K$48:$K$68</c:f>
              <c:numCache>
                <c:formatCode>0.000</c:formatCode>
                <c:ptCount val="21"/>
                <c:pt idx="0">
                  <c:v>0</c:v>
                </c:pt>
                <c:pt idx="1">
                  <c:v>1.3557929334428898E-2</c:v>
                </c:pt>
                <c:pt idx="2">
                  <c:v>6.3151180097809956E-2</c:v>
                </c:pt>
                <c:pt idx="3">
                  <c:v>0.15271044513001319</c:v>
                </c:pt>
                <c:pt idx="4">
                  <c:v>0.28675966155957022</c:v>
                </c:pt>
                <c:pt idx="5">
                  <c:v>0.47053231939163531</c:v>
                </c:pt>
                <c:pt idx="6">
                  <c:v>0.71011625030917624</c:v>
                </c:pt>
                <c:pt idx="7">
                  <c:v>1.012635379061372</c:v>
                </c:pt>
                <c:pt idx="8">
                  <c:v>1.3864799353622406</c:v>
                </c:pt>
                <c:pt idx="9">
                  <c:v>1.8416009019165731</c:v>
                </c:pt>
                <c:pt idx="10">
                  <c:v>2.3898906296186819</c:v>
                </c:pt>
                <c:pt idx="11">
                  <c:v>3.0456805469235562</c:v>
                </c:pt>
                <c:pt idx="12">
                  <c:v>3.826400262037339</c:v>
                </c:pt>
                <c:pt idx="13">
                  <c:v>4.7534626038781163</c:v>
                </c:pt>
                <c:pt idx="14">
                  <c:v>5.8534704370179949</c:v>
                </c:pt>
                <c:pt idx="15">
                  <c:v>7.1598905394839711</c:v>
                </c:pt>
                <c:pt idx="16">
                  <c:v>8.7154199749268706</c:v>
                </c:pt>
                <c:pt idx="17">
                  <c:v>10.575403949730699</c:v>
                </c:pt>
                <c:pt idx="18">
                  <c:v>12.812893843916626</c:v>
                </c:pt>
                <c:pt idx="19">
                  <c:v>15.526343519494201</c:v>
                </c:pt>
                <c:pt idx="20">
                  <c:v>18.851702250432776</c:v>
                </c:pt>
              </c:numCache>
            </c:numRef>
          </c:val>
        </c:ser>
        <c:ser>
          <c:idx val="1"/>
          <c:order val="2"/>
          <c:tx>
            <c:v>16</c:v>
          </c:tx>
          <c:marker>
            <c:symbol val="none"/>
          </c:marker>
          <c:cat>
            <c:numRef>
              <c:f>'charts - relative'!$B$48:$B$68</c:f>
              <c:numCache>
                <c:formatCode>0.0</c:formatCode>
                <c:ptCount val="21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  <c:pt idx="19">
                  <c:v>9.5</c:v>
                </c:pt>
                <c:pt idx="20">
                  <c:v>10</c:v>
                </c:pt>
              </c:numCache>
            </c:numRef>
          </c:cat>
          <c:val>
            <c:numRef>
              <c:f>'charts - relative'!$J$48:$J$68</c:f>
              <c:numCache>
                <c:formatCode>0.000</c:formatCode>
                <c:ptCount val="21"/>
                <c:pt idx="0">
                  <c:v>0</c:v>
                </c:pt>
                <c:pt idx="1">
                  <c:v>9.7879282218596986E-3</c:v>
                </c:pt>
                <c:pt idx="2">
                  <c:v>4.5150501672240662E-2</c:v>
                </c:pt>
                <c:pt idx="3">
                  <c:v>0.10806174957118331</c:v>
                </c:pt>
                <c:pt idx="4">
                  <c:v>0.20070422535211252</c:v>
                </c:pt>
                <c:pt idx="5">
                  <c:v>0.32549728752260387</c:v>
                </c:pt>
                <c:pt idx="6">
                  <c:v>0.48513011152416308</c:v>
                </c:pt>
                <c:pt idx="7">
                  <c:v>0.68260038240917709</c:v>
                </c:pt>
                <c:pt idx="8">
                  <c:v>0.92125984251968429</c:v>
                </c:pt>
                <c:pt idx="9">
                  <c:v>1.2048681541582145</c:v>
                </c:pt>
                <c:pt idx="10">
                  <c:v>1.53765690376569</c:v>
                </c:pt>
                <c:pt idx="11">
                  <c:v>1.9244060475161975</c:v>
                </c:pt>
                <c:pt idx="12">
                  <c:v>2.3705357142857135</c:v>
                </c:pt>
                <c:pt idx="13">
                  <c:v>2.8822170900692825</c:v>
                </c:pt>
                <c:pt idx="14">
                  <c:v>3.4665071770334901</c:v>
                </c:pt>
                <c:pt idx="15">
                  <c:v>4.131513647642679</c:v>
                </c:pt>
                <c:pt idx="16">
                  <c:v>4.8865979381443267</c:v>
                </c:pt>
                <c:pt idx="17">
                  <c:v>5.7426273458445003</c:v>
                </c:pt>
                <c:pt idx="18">
                  <c:v>6.7122905027932926</c:v>
                </c:pt>
                <c:pt idx="19">
                  <c:v>7.8104956268221528</c:v>
                </c:pt>
                <c:pt idx="20">
                  <c:v>9.0548780487804841</c:v>
                </c:pt>
              </c:numCache>
            </c:numRef>
          </c:val>
        </c:ser>
        <c:ser>
          <c:idx val="2"/>
          <c:order val="3"/>
          <c:tx>
            <c:v>11</c:v>
          </c:tx>
          <c:marker>
            <c:symbol val="none"/>
          </c:marker>
          <c:cat>
            <c:numRef>
              <c:f>'charts - relative'!$B$48:$B$68</c:f>
              <c:numCache>
                <c:formatCode>0.0</c:formatCode>
                <c:ptCount val="21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  <c:pt idx="19">
                  <c:v>9.5</c:v>
                </c:pt>
                <c:pt idx="20">
                  <c:v>10</c:v>
                </c:pt>
              </c:numCache>
            </c:numRef>
          </c:cat>
          <c:val>
            <c:numRef>
              <c:f>'charts - relative'!$I$48:$I$68</c:f>
              <c:numCache>
                <c:formatCode>0.000</c:formatCode>
                <c:ptCount val="21"/>
                <c:pt idx="0">
                  <c:v>0</c:v>
                </c:pt>
                <c:pt idx="1">
                  <c:v>6.6882853668422948E-3</c:v>
                </c:pt>
                <c:pt idx="2">
                  <c:v>3.0609089972173598E-2</c:v>
                </c:pt>
                <c:pt idx="3">
                  <c:v>7.265674145523171E-2</c:v>
                </c:pt>
                <c:pt idx="4">
                  <c:v>0.13378854155553155</c:v>
                </c:pt>
                <c:pt idx="5">
                  <c:v>0.21503040834057341</c:v>
                </c:pt>
                <c:pt idx="6">
                  <c:v>0.31748313612739132</c:v>
                </c:pt>
                <c:pt idx="7">
                  <c:v>0.44232935345798552</c:v>
                </c:pt>
                <c:pt idx="8">
                  <c:v>0.5908412716630318</c:v>
                </c:pt>
                <c:pt idx="9">
                  <c:v>0.76438933083762262</c:v>
                </c:pt>
                <c:pt idx="10">
                  <c:v>0.96445186687343387</c:v>
                </c:pt>
                <c:pt idx="11">
                  <c:v>1.1926259430518371</c:v>
                </c:pt>
                <c:pt idx="12">
                  <c:v>1.4506395132248855</c:v>
                </c:pt>
                <c:pt idx="13">
                  <c:v>1.7403651115618661</c:v>
                </c:pt>
                <c:pt idx="14">
                  <c:v>2.0638352971643137</c:v>
                </c:pt>
                <c:pt idx="15">
                  <c:v>2.423260121725324</c:v>
                </c:pt>
                <c:pt idx="16">
                  <c:v>2.8210469362910864</c:v>
                </c:pt>
                <c:pt idx="17">
                  <c:v>3.2598229109020469</c:v>
                </c:pt>
                <c:pt idx="18">
                  <c:v>3.7424607107461405</c:v>
                </c:pt>
                <c:pt idx="19">
                  <c:v>4.2721078573499565</c:v>
                </c:pt>
                <c:pt idx="20">
                  <c:v>4.8522204069508383</c:v>
                </c:pt>
              </c:numCache>
            </c:numRef>
          </c:val>
        </c:ser>
        <c:ser>
          <c:idx val="3"/>
          <c:order val="4"/>
          <c:tx>
            <c:v>8</c:v>
          </c:tx>
          <c:marker>
            <c:symbol val="none"/>
          </c:marker>
          <c:cat>
            <c:numRef>
              <c:f>'charts - relative'!$B$48:$B$68</c:f>
              <c:numCache>
                <c:formatCode>0.0</c:formatCode>
                <c:ptCount val="21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  <c:pt idx="19">
                  <c:v>9.5</c:v>
                </c:pt>
                <c:pt idx="20">
                  <c:v>10</c:v>
                </c:pt>
              </c:numCache>
            </c:numRef>
          </c:cat>
          <c:val>
            <c:numRef>
              <c:f>'charts - relative'!$H$48:$H$68</c:f>
              <c:numCache>
                <c:formatCode>0.000</c:formatCode>
                <c:ptCount val="21"/>
                <c:pt idx="0">
                  <c:v>0</c:v>
                </c:pt>
                <c:pt idx="1">
                  <c:v>4.8465266558965769E-3</c:v>
                </c:pt>
                <c:pt idx="2">
                  <c:v>2.2076860179885527E-2</c:v>
                </c:pt>
                <c:pt idx="3">
                  <c:v>5.2152317880794552E-2</c:v>
                </c:pt>
                <c:pt idx="4">
                  <c:v>9.5557418273260808E-2</c:v>
                </c:pt>
                <c:pt idx="5">
                  <c:v>0.1528013582342953</c:v>
                </c:pt>
                <c:pt idx="6">
                  <c:v>0.22441960447119502</c:v>
                </c:pt>
                <c:pt idx="7">
                  <c:v>0.31097560975609717</c:v>
                </c:pt>
                <c:pt idx="8">
                  <c:v>0.41306266548984993</c:v>
                </c:pt>
                <c:pt idx="9">
                  <c:v>0.53130590339892692</c:v>
                </c:pt>
                <c:pt idx="10">
                  <c:v>0.66636446056210374</c:v>
                </c:pt>
                <c:pt idx="11">
                  <c:v>0.81893382352941124</c:v>
                </c:pt>
                <c:pt idx="12">
                  <c:v>0.98974836905871388</c:v>
                </c:pt>
                <c:pt idx="13">
                  <c:v>1.1795841209829865</c:v>
                </c:pt>
                <c:pt idx="14">
                  <c:v>1.3892617449664417</c:v>
                </c:pt>
                <c:pt idx="15">
                  <c:v>1.6196498054474713</c:v>
                </c:pt>
                <c:pt idx="16">
                  <c:v>1.8716683119447186</c:v>
                </c:pt>
                <c:pt idx="17">
                  <c:v>2.1462925851703396</c:v>
                </c:pt>
                <c:pt idx="18">
                  <c:v>2.4445574771108838</c:v>
                </c:pt>
                <c:pt idx="19">
                  <c:v>2.7675619834710741</c:v>
                </c:pt>
                <c:pt idx="20">
                  <c:v>3.1164742917103876</c:v>
                </c:pt>
              </c:numCache>
            </c:numRef>
          </c:val>
        </c:ser>
        <c:ser>
          <c:idx val="4"/>
          <c:order val="5"/>
          <c:tx>
            <c:v>5,6</c:v>
          </c:tx>
          <c:marker>
            <c:symbol val="none"/>
          </c:marker>
          <c:cat>
            <c:numRef>
              <c:f>'charts - relative'!$B$48:$B$68</c:f>
              <c:numCache>
                <c:formatCode>0.0</c:formatCode>
                <c:ptCount val="21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  <c:pt idx="19">
                  <c:v>9.5</c:v>
                </c:pt>
                <c:pt idx="20">
                  <c:v>10</c:v>
                </c:pt>
              </c:numCache>
            </c:numRef>
          </c:cat>
          <c:val>
            <c:numRef>
              <c:f>'charts - relative'!$G$48:$G$68</c:f>
              <c:numCache>
                <c:formatCode>0.000</c:formatCode>
                <c:ptCount val="21"/>
                <c:pt idx="0">
                  <c:v>0</c:v>
                </c:pt>
                <c:pt idx="1">
                  <c:v>3.3827319587628191E-3</c:v>
                </c:pt>
                <c:pt idx="2">
                  <c:v>1.5352124116643662E-2</c:v>
                </c:pt>
                <c:pt idx="3">
                  <c:v>3.6129772243159053E-2</c:v>
                </c:pt>
                <c:pt idx="4">
                  <c:v>6.5944963226179709E-2</c:v>
                </c:pt>
                <c:pt idx="5">
                  <c:v>0.10503501167055695</c:v>
                </c:pt>
                <c:pt idx="6">
                  <c:v>0.15364561433016588</c:v>
                </c:pt>
                <c:pt idx="7">
                  <c:v>0.21203122348549108</c:v>
                </c:pt>
                <c:pt idx="8">
                  <c:v>0.28045544045886484</c:v>
                </c:pt>
                <c:pt idx="9">
                  <c:v>0.35919143054595715</c:v>
                </c:pt>
                <c:pt idx="10">
                  <c:v>0.4485223607357689</c:v>
                </c:pt>
                <c:pt idx="11">
                  <c:v>0.5487418616927684</c:v>
                </c:pt>
                <c:pt idx="12">
                  <c:v>0.6601545155847619</c:v>
                </c:pt>
                <c:pt idx="13">
                  <c:v>0.78307637145930453</c:v>
                </c:pt>
                <c:pt idx="14">
                  <c:v>0.91783549000090492</c:v>
                </c:pt>
                <c:pt idx="15">
                  <c:v>1.0647725196418776</c:v>
                </c:pt>
                <c:pt idx="16">
                  <c:v>1.2242413061525692</c:v>
                </c:pt>
                <c:pt idx="17">
                  <c:v>1.3966095380029806</c:v>
                </c:pt>
                <c:pt idx="18">
                  <c:v>1.5822594299689587</c:v>
                </c:pt>
                <c:pt idx="19">
                  <c:v>1.7815884476534283</c:v>
                </c:pt>
                <c:pt idx="20">
                  <c:v>1.9950100758084641</c:v>
                </c:pt>
              </c:numCache>
            </c:numRef>
          </c:val>
        </c:ser>
        <c:ser>
          <c:idx val="5"/>
          <c:order val="6"/>
          <c:tx>
            <c:v>4</c:v>
          </c:tx>
          <c:marker>
            <c:symbol val="none"/>
          </c:marker>
          <c:cat>
            <c:numRef>
              <c:f>'charts - relative'!$B$48:$B$68</c:f>
              <c:numCache>
                <c:formatCode>0.0</c:formatCode>
                <c:ptCount val="21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  <c:pt idx="19">
                  <c:v>9.5</c:v>
                </c:pt>
                <c:pt idx="20">
                  <c:v>10</c:v>
                </c:pt>
              </c:numCache>
            </c:numRef>
          </c:cat>
          <c:val>
            <c:numRef>
              <c:f>'charts - relative'!$F$48:$F$68</c:f>
              <c:numCache>
                <c:formatCode>0.000</c:formatCode>
                <c:ptCount val="21"/>
                <c:pt idx="0">
                  <c:v>0</c:v>
                </c:pt>
                <c:pt idx="1">
                  <c:v>2.411575562700996E-3</c:v>
                </c:pt>
                <c:pt idx="2">
                  <c:v>1.0917913465426698E-2</c:v>
                </c:pt>
                <c:pt idx="3">
                  <c:v>2.5630593978844596E-2</c:v>
                </c:pt>
                <c:pt idx="4">
                  <c:v>4.6663937781416642E-2</c:v>
                </c:pt>
                <c:pt idx="5">
                  <c:v>7.4135090609555476E-2</c:v>
                </c:pt>
                <c:pt idx="6">
                  <c:v>0.10816411106506463</c:v>
                </c:pt>
                <c:pt idx="7">
                  <c:v>0.14887406171809836</c:v>
                </c:pt>
                <c:pt idx="8">
                  <c:v>0.19639110365086054</c:v>
                </c:pt>
                <c:pt idx="9">
                  <c:v>0.25084459459459474</c:v>
                </c:pt>
                <c:pt idx="10">
                  <c:v>0.3123671908202299</c:v>
                </c:pt>
                <c:pt idx="11">
                  <c:v>0.38109495295124063</c:v>
                </c:pt>
                <c:pt idx="12">
                  <c:v>0.45716745587602237</c:v>
                </c:pt>
                <c:pt idx="13">
                  <c:v>0.5407279029462746</c:v>
                </c:pt>
                <c:pt idx="14">
                  <c:v>0.6319232446576537</c:v>
                </c:pt>
                <c:pt idx="15">
                  <c:v>0.73090430201931689</c:v>
                </c:pt>
                <c:pt idx="16">
                  <c:v>0.83782589482987291</c:v>
                </c:pt>
                <c:pt idx="17">
                  <c:v>0.95284697508896876</c:v>
                </c:pt>
                <c:pt idx="18">
                  <c:v>1.0761307657859387</c:v>
                </c:pt>
                <c:pt idx="19">
                  <c:v>1.2078449053201084</c:v>
                </c:pt>
                <c:pt idx="20">
                  <c:v>1.3481615978211536</c:v>
                </c:pt>
              </c:numCache>
            </c:numRef>
          </c:val>
        </c:ser>
        <c:ser>
          <c:idx val="6"/>
          <c:order val="7"/>
          <c:tx>
            <c:v>2,8</c:v>
          </c:tx>
          <c:marker>
            <c:symbol val="none"/>
          </c:marker>
          <c:cat>
            <c:numRef>
              <c:f>'charts - relative'!$B$48:$B$68</c:f>
              <c:numCache>
                <c:formatCode>0.0</c:formatCode>
                <c:ptCount val="21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  <c:pt idx="19">
                  <c:v>9.5</c:v>
                </c:pt>
                <c:pt idx="20">
                  <c:v>10</c:v>
                </c:pt>
              </c:numCache>
            </c:numRef>
          </c:cat>
          <c:val>
            <c:numRef>
              <c:f>'charts - relative'!$E$48:$E$68</c:f>
              <c:numCache>
                <c:formatCode>0.000</c:formatCode>
                <c:ptCount val="21"/>
                <c:pt idx="0">
                  <c:v>0</c:v>
                </c:pt>
                <c:pt idx="1">
                  <c:v>1.6856638304704186E-3</c:v>
                </c:pt>
                <c:pt idx="2">
                  <c:v>7.6175889726330936E-3</c:v>
                </c:pt>
                <c:pt idx="3">
                  <c:v>1.7849915000405003E-2</c:v>
                </c:pt>
                <c:pt idx="4">
                  <c:v>3.2437705784317927E-2</c:v>
                </c:pt>
                <c:pt idx="5">
                  <c:v>5.1436969301110302E-2</c:v>
                </c:pt>
                <c:pt idx="6">
                  <c:v>7.4904677954983789E-2</c:v>
                </c:pt>
                <c:pt idx="7">
                  <c:v>0.10289878942600694</c:v>
                </c:pt>
                <c:pt idx="8">
                  <c:v>0.13547826806170171</c:v>
                </c:pt>
                <c:pt idx="9">
                  <c:v>0.17270310682837664</c:v>
                </c:pt>
                <c:pt idx="10">
                  <c:v>0.21463434983938967</c:v>
                </c:pt>
                <c:pt idx="11">
                  <c:v>0.26133411547808549</c:v>
                </c:pt>
                <c:pt idx="12">
                  <c:v>0.31286562013383357</c:v>
                </c:pt>
                <c:pt idx="13">
                  <c:v>0.36929320257017295</c:v>
                </c:pt>
                <c:pt idx="14">
                  <c:v>0.4306823489448437</c:v>
                </c:pt>
                <c:pt idx="15">
                  <c:v>0.49709971850209023</c:v>
                </c:pt>
                <c:pt idx="16">
                  <c:v>0.56861316995844291</c:v>
                </c:pt>
                <c:pt idx="17">
                  <c:v>0.64529178860389003</c:v>
                </c:pt>
                <c:pt idx="18">
                  <c:v>0.72720591414119617</c:v>
                </c:pt>
                <c:pt idx="19">
                  <c:v>0.81442716928689407</c:v>
                </c:pt>
                <c:pt idx="20">
                  <c:v>0.90702848915841372</c:v>
                </c:pt>
              </c:numCache>
            </c:numRef>
          </c:val>
        </c:ser>
        <c:ser>
          <c:idx val="7"/>
          <c:order val="8"/>
          <c:tx>
            <c:v>2</c:v>
          </c:tx>
          <c:marker>
            <c:symbol val="none"/>
          </c:marker>
          <c:val>
            <c:numRef>
              <c:f>'charts - relative'!$D$48:$D$68</c:f>
              <c:numCache>
                <c:formatCode>0.000</c:formatCode>
                <c:ptCount val="21"/>
                <c:pt idx="0">
                  <c:v>0</c:v>
                </c:pt>
                <c:pt idx="1">
                  <c:v>1.2028869286286881E-3</c:v>
                </c:pt>
                <c:pt idx="2">
                  <c:v>5.4293183189222383E-3</c:v>
                </c:pt>
                <c:pt idx="3">
                  <c:v>1.2706736587333678E-2</c:v>
                </c:pt>
                <c:pt idx="4">
                  <c:v>2.3062917256726934E-2</c:v>
                </c:pt>
                <c:pt idx="5">
                  <c:v>3.6525974025974239E-2</c:v>
                </c:pt>
                <c:pt idx="6">
                  <c:v>5.3124363932424146E-2</c:v>
                </c:pt>
                <c:pt idx="7">
                  <c:v>7.2886892609228315E-2</c:v>
                </c:pt>
                <c:pt idx="8">
                  <c:v>9.5842719639565921E-2</c:v>
                </c:pt>
                <c:pt idx="9">
                  <c:v>0.12202136400986063</c:v>
                </c:pt>
                <c:pt idx="10">
                  <c:v>0.15145270966412561</c:v>
                </c:pt>
                <c:pt idx="11">
                  <c:v>0.18416701116163736</c:v>
                </c:pt>
                <c:pt idx="12">
                  <c:v>0.220194899440183</c:v>
                </c:pt>
                <c:pt idx="13">
                  <c:v>0.25956738768718868</c:v>
                </c:pt>
                <c:pt idx="14">
                  <c:v>0.30231587732109322</c:v>
                </c:pt>
                <c:pt idx="15">
                  <c:v>0.3484721640853925</c:v>
                </c:pt>
                <c:pt idx="16">
                  <c:v>0.39806844425782018</c:v>
                </c:pt>
                <c:pt idx="17">
                  <c:v>0.4511373209772529</c:v>
                </c:pt>
                <c:pt idx="18">
                  <c:v>0.50771181069089444</c:v>
                </c:pt>
                <c:pt idx="19">
                  <c:v>0.56782534972446008</c:v>
                </c:pt>
                <c:pt idx="20">
                  <c:v>0.63151180097809956</c:v>
                </c:pt>
              </c:numCache>
            </c:numRef>
          </c:val>
        </c:ser>
        <c:marker val="1"/>
        <c:axId val="124101376"/>
        <c:axId val="124102912"/>
      </c:lineChart>
      <c:catAx>
        <c:axId val="124101376"/>
        <c:scaling>
          <c:orientation val="minMax"/>
        </c:scaling>
        <c:axPos val="b"/>
        <c:majorGridlines/>
        <c:numFmt formatCode="0.00" sourceLinked="1"/>
        <c:tickLblPos val="nextTo"/>
        <c:crossAx val="124102912"/>
        <c:crosses val="autoZero"/>
        <c:auto val="1"/>
        <c:lblAlgn val="ctr"/>
        <c:lblOffset val="100"/>
      </c:catAx>
      <c:valAx>
        <c:axId val="124102912"/>
        <c:scaling>
          <c:orientation val="minMax"/>
          <c:max val="10"/>
          <c:min val="0"/>
        </c:scaling>
        <c:axPos val="l"/>
        <c:majorGridlines/>
        <c:numFmt formatCode="#,##0.0" sourceLinked="0"/>
        <c:tickLblPos val="nextTo"/>
        <c:crossAx val="124101376"/>
        <c:crosses val="autoZero"/>
        <c:crossBetween val="midCat"/>
      </c:valAx>
    </c:plotArea>
    <c:legend>
      <c:legendPos val="r"/>
      <c:layout/>
    </c:legend>
    <c:plotVisOnly val="1"/>
    <c:dispBlanksAs val="span"/>
  </c:chart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gif"/><Relationship Id="rId2" Type="http://schemas.openxmlformats.org/officeDocument/2006/relationships/image" Target="../media/image2.gif"/><Relationship Id="rId1" Type="http://schemas.openxmlformats.org/officeDocument/2006/relationships/image" Target="../media/image1.gif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8</xdr:row>
      <xdr:rowOff>46653</xdr:rowOff>
    </xdr:from>
    <xdr:to>
      <xdr:col>2</xdr:col>
      <xdr:colOff>139959</xdr:colOff>
      <xdr:row>10</xdr:row>
      <xdr:rowOff>111968</xdr:rowOff>
    </xdr:to>
    <xdr:pic>
      <xdr:nvPicPr>
        <xdr:cNvPr id="2049" name="Picture 1" descr="hyperfocal distance equatio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1804" y="1492898"/>
          <a:ext cx="811763" cy="41987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12</xdr:row>
      <xdr:rowOff>9331</xdr:rowOff>
    </xdr:from>
    <xdr:to>
      <xdr:col>2</xdr:col>
      <xdr:colOff>597159</xdr:colOff>
      <xdr:row>15</xdr:row>
      <xdr:rowOff>18662</xdr:rowOff>
    </xdr:to>
    <xdr:pic>
      <xdr:nvPicPr>
        <xdr:cNvPr id="2050" name="Picture 2" descr="near distance equatio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71804" y="2258009"/>
          <a:ext cx="1268963" cy="541176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9330</xdr:colOff>
      <xdr:row>16</xdr:row>
      <xdr:rowOff>55984</xdr:rowOff>
    </xdr:from>
    <xdr:to>
      <xdr:col>2</xdr:col>
      <xdr:colOff>335901</xdr:colOff>
      <xdr:row>18</xdr:row>
      <xdr:rowOff>93307</xdr:rowOff>
    </xdr:to>
    <xdr:pic>
      <xdr:nvPicPr>
        <xdr:cNvPr id="2051" name="Picture 3" descr="far distance equation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81134" y="3209731"/>
          <a:ext cx="998375" cy="391886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298580</xdr:colOff>
      <xdr:row>6</xdr:row>
      <xdr:rowOff>37322</xdr:rowOff>
    </xdr:from>
    <xdr:to>
      <xdr:col>16</xdr:col>
      <xdr:colOff>74645</xdr:colOff>
      <xdr:row>26</xdr:row>
      <xdr:rowOff>55983</xdr:rowOff>
    </xdr:to>
    <xdr:pic>
      <xdr:nvPicPr>
        <xdr:cNvPr id="2053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4329404" y="1306285"/>
          <a:ext cx="6494106" cy="4049486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238125</xdr:colOff>
      <xdr:row>7</xdr:row>
      <xdr:rowOff>104775</xdr:rowOff>
    </xdr:from>
    <xdr:to>
      <xdr:col>9</xdr:col>
      <xdr:colOff>123825</xdr:colOff>
      <xdr:row>9</xdr:row>
      <xdr:rowOff>95250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5153025" y="1495425"/>
          <a:ext cx="1504950" cy="552450"/>
        </a:xfrm>
        <a:prstGeom prst="rect">
          <a:avLst/>
        </a:prstGeom>
        <a:noFill/>
      </xdr:spPr>
    </xdr:pic>
    <xdr:clientData/>
  </xdr:twoCellAnchor>
  <xdr:twoCellAnchor>
    <xdr:from>
      <xdr:col>7</xdr:col>
      <xdr:colOff>9525</xdr:colOff>
      <xdr:row>11</xdr:row>
      <xdr:rowOff>114300</xdr:rowOff>
    </xdr:from>
    <xdr:to>
      <xdr:col>9</xdr:col>
      <xdr:colOff>123825</xdr:colOff>
      <xdr:row>13</xdr:row>
      <xdr:rowOff>57150</xdr:rowOff>
    </xdr:to>
    <xdr:pic>
      <xdr:nvPicPr>
        <xdr:cNvPr id="1027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5172075" y="2428875"/>
          <a:ext cx="1485900" cy="504825"/>
        </a:xfrm>
        <a:prstGeom prst="rect">
          <a:avLst/>
        </a:prstGeom>
        <a:noFill/>
      </xdr:spPr>
    </xdr:pic>
    <xdr:clientData/>
  </xdr:twoCellAnchor>
  <xdr:twoCellAnchor>
    <xdr:from>
      <xdr:col>2</xdr:col>
      <xdr:colOff>942975</xdr:colOff>
      <xdr:row>7</xdr:row>
      <xdr:rowOff>85725</xdr:rowOff>
    </xdr:from>
    <xdr:to>
      <xdr:col>4</xdr:col>
      <xdr:colOff>266700</xdr:colOff>
      <xdr:row>9</xdr:row>
      <xdr:rowOff>57150</xdr:rowOff>
    </xdr:to>
    <xdr:pic>
      <xdr:nvPicPr>
        <xdr:cNvPr id="1028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314575" y="1476375"/>
          <a:ext cx="1228725" cy="533400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12118</xdr:colOff>
      <xdr:row>72</xdr:row>
      <xdr:rowOff>3434</xdr:rowOff>
    </xdr:from>
    <xdr:to>
      <xdr:col>23</xdr:col>
      <xdr:colOff>583618</xdr:colOff>
      <xdr:row>94</xdr:row>
      <xdr:rowOff>151168</xdr:rowOff>
    </xdr:to>
    <xdr:graphicFrame macro="">
      <xdr:nvGraphicFramePr>
        <xdr:cNvPr id="2" name="Wykres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666471</xdr:colOff>
      <xdr:row>18</xdr:row>
      <xdr:rowOff>1</xdr:rowOff>
    </xdr:from>
    <xdr:to>
      <xdr:col>23</xdr:col>
      <xdr:colOff>571498</xdr:colOff>
      <xdr:row>41</xdr:row>
      <xdr:rowOff>15552</xdr:rowOff>
    </xdr:to>
    <xdr:graphicFrame macro="">
      <xdr:nvGraphicFramePr>
        <xdr:cNvPr id="3" name="Wykres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669381</xdr:colOff>
      <xdr:row>44</xdr:row>
      <xdr:rowOff>174739</xdr:rowOff>
    </xdr:from>
    <xdr:to>
      <xdr:col>23</xdr:col>
      <xdr:colOff>571539</xdr:colOff>
      <xdr:row>68</xdr:row>
      <xdr:rowOff>13007</xdr:rowOff>
    </xdr:to>
    <xdr:graphicFrame macro="">
      <xdr:nvGraphicFramePr>
        <xdr:cNvPr id="4" name="Wykres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454</xdr:colOff>
      <xdr:row>71</xdr:row>
      <xdr:rowOff>172552</xdr:rowOff>
    </xdr:from>
    <xdr:to>
      <xdr:col>23</xdr:col>
      <xdr:colOff>571954</xdr:colOff>
      <xdr:row>94</xdr:row>
      <xdr:rowOff>145337</xdr:rowOff>
    </xdr:to>
    <xdr:graphicFrame macro="">
      <xdr:nvGraphicFramePr>
        <xdr:cNvPr id="5" name="Wykres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666471</xdr:colOff>
      <xdr:row>18</xdr:row>
      <xdr:rowOff>1</xdr:rowOff>
    </xdr:from>
    <xdr:to>
      <xdr:col>23</xdr:col>
      <xdr:colOff>571498</xdr:colOff>
      <xdr:row>41</xdr:row>
      <xdr:rowOff>15552</xdr:rowOff>
    </xdr:to>
    <xdr:graphicFrame macro="">
      <xdr:nvGraphicFramePr>
        <xdr:cNvPr id="6" name="Wykres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593</xdr:colOff>
      <xdr:row>45</xdr:row>
      <xdr:rowOff>4941</xdr:rowOff>
    </xdr:from>
    <xdr:to>
      <xdr:col>23</xdr:col>
      <xdr:colOff>577160</xdr:colOff>
      <xdr:row>68</xdr:row>
      <xdr:rowOff>20491</xdr:rowOff>
    </xdr:to>
    <xdr:graphicFrame macro="">
      <xdr:nvGraphicFramePr>
        <xdr:cNvPr id="7" name="Wykres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en.wikipedia.org/wiki/Hyperfocal_distance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en.wikipedia.org/wiki/Hyperfocal_distance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http://www.kamela.org/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hyperlink" Target="http://www.kamela.or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C39"/>
  <sheetViews>
    <sheetView workbookViewId="0"/>
  </sheetViews>
  <sheetFormatPr defaultRowHeight="14.25"/>
  <cols>
    <col min="3" max="3" width="9" style="6"/>
  </cols>
  <sheetData>
    <row r="2" spans="2:2" ht="30">
      <c r="B2" s="5" t="s">
        <v>0</v>
      </c>
    </row>
    <row r="4" spans="2:2">
      <c r="B4" s="34" t="s">
        <v>60</v>
      </c>
    </row>
    <row r="5" spans="2:2">
      <c r="B5" s="34" t="s">
        <v>61</v>
      </c>
    </row>
    <row r="6" spans="2:2">
      <c r="B6" s="33"/>
    </row>
    <row r="8" spans="2:2">
      <c r="B8" t="s">
        <v>1</v>
      </c>
    </row>
    <row r="9" spans="2:2">
      <c r="B9" s="2"/>
    </row>
    <row r="10" spans="2:2">
      <c r="B10" s="2"/>
    </row>
    <row r="12" spans="2:2" ht="21.4" customHeight="1">
      <c r="B12" t="s">
        <v>2</v>
      </c>
    </row>
    <row r="13" spans="2:2">
      <c r="B13" s="2"/>
    </row>
    <row r="14" spans="2:2">
      <c r="B14" s="2"/>
    </row>
    <row r="16" spans="2:2" ht="29.45" customHeight="1">
      <c r="B16" t="s">
        <v>3</v>
      </c>
    </row>
    <row r="17" spans="2:3">
      <c r="B17" s="2"/>
    </row>
    <row r="18" spans="2:3">
      <c r="B18" s="2"/>
    </row>
    <row r="20" spans="2:3" ht="20.65" customHeight="1">
      <c r="B20" s="3" t="s">
        <v>4</v>
      </c>
    </row>
    <row r="21" spans="2:3">
      <c r="B21" s="4" t="s">
        <v>5</v>
      </c>
      <c r="C21" s="6" t="s">
        <v>6</v>
      </c>
    </row>
    <row r="22" spans="2:3">
      <c r="B22" s="4" t="s">
        <v>7</v>
      </c>
      <c r="C22" s="6" t="s">
        <v>8</v>
      </c>
    </row>
    <row r="23" spans="2:3">
      <c r="B23" s="4" t="s">
        <v>9</v>
      </c>
      <c r="C23" s="6" t="s">
        <v>10</v>
      </c>
    </row>
    <row r="24" spans="2:3" ht="18.75">
      <c r="B24" s="4" t="s">
        <v>11</v>
      </c>
      <c r="C24" s="6" t="s">
        <v>12</v>
      </c>
    </row>
    <row r="25" spans="2:3" ht="18.75">
      <c r="B25" s="4" t="s">
        <v>13</v>
      </c>
      <c r="C25" s="6" t="s">
        <v>14</v>
      </c>
    </row>
    <row r="26" spans="2:3">
      <c r="B26" s="4" t="s">
        <v>15</v>
      </c>
      <c r="C26" s="6" t="s">
        <v>16</v>
      </c>
    </row>
    <row r="27" spans="2:3">
      <c r="B27" s="4" t="s">
        <v>17</v>
      </c>
      <c r="C27" s="6" t="s">
        <v>18</v>
      </c>
    </row>
    <row r="29" spans="2:3" ht="16.5">
      <c r="B29" t="s">
        <v>19</v>
      </c>
    </row>
    <row r="31" spans="2:3">
      <c r="B31" t="s">
        <v>22</v>
      </c>
    </row>
    <row r="32" spans="2:3">
      <c r="B32" t="s">
        <v>21</v>
      </c>
    </row>
    <row r="34" spans="1:2">
      <c r="A34" s="34" t="s">
        <v>62</v>
      </c>
    </row>
    <row r="35" spans="1:2">
      <c r="A35" s="35" t="s">
        <v>20</v>
      </c>
    </row>
    <row r="37" spans="1:2">
      <c r="B37" t="s">
        <v>80</v>
      </c>
    </row>
    <row r="38" spans="1:2">
      <c r="B38" t="s">
        <v>81</v>
      </c>
    </row>
    <row r="39" spans="1:2">
      <c r="A39" s="35" t="s">
        <v>79</v>
      </c>
    </row>
  </sheetData>
  <hyperlinks>
    <hyperlink ref="A39" r:id="rId1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M44"/>
  <sheetViews>
    <sheetView tabSelected="1" workbookViewId="0"/>
  </sheetViews>
  <sheetFormatPr defaultRowHeight="14.25"/>
  <cols>
    <col min="3" max="5" width="12.5" customWidth="1"/>
    <col min="7" max="7" width="3.25" style="6" customWidth="1"/>
  </cols>
  <sheetData>
    <row r="1" spans="2:8" ht="30">
      <c r="B1" s="5" t="s">
        <v>34</v>
      </c>
    </row>
    <row r="3" spans="2:8" s="17" customFormat="1" ht="11.25">
      <c r="C3" s="29" t="s">
        <v>56</v>
      </c>
      <c r="D3" s="30" t="s">
        <v>58</v>
      </c>
      <c r="G3" s="31"/>
    </row>
    <row r="4" spans="2:8" s="17" customFormat="1" ht="11.25">
      <c r="C4" s="32" t="s">
        <v>57</v>
      </c>
      <c r="D4" s="30" t="s">
        <v>59</v>
      </c>
      <c r="G4" s="31"/>
    </row>
    <row r="7" spans="2:8">
      <c r="D7" t="s">
        <v>1</v>
      </c>
      <c r="H7" t="s">
        <v>2</v>
      </c>
    </row>
    <row r="8" spans="2:8">
      <c r="D8" s="2"/>
      <c r="H8" s="2"/>
    </row>
    <row r="9" spans="2:8" ht="30" customHeight="1">
      <c r="D9" s="2"/>
      <c r="H9" s="2"/>
    </row>
    <row r="11" spans="2:8">
      <c r="H11" t="s">
        <v>3</v>
      </c>
    </row>
    <row r="12" spans="2:8">
      <c r="H12" s="2"/>
    </row>
    <row r="13" spans="2:8" ht="30" customHeight="1">
      <c r="H13" s="2"/>
    </row>
    <row r="15" spans="2:8" ht="15">
      <c r="C15" s="14" t="s">
        <v>74</v>
      </c>
      <c r="D15" s="14" t="s">
        <v>75</v>
      </c>
      <c r="E15" s="14" t="s">
        <v>78</v>
      </c>
      <c r="H15" s="36" t="s">
        <v>4</v>
      </c>
    </row>
    <row r="17" spans="2:13" ht="15">
      <c r="C17" s="8">
        <v>300</v>
      </c>
      <c r="D17" s="8">
        <v>400</v>
      </c>
      <c r="E17" s="8">
        <v>400</v>
      </c>
      <c r="F17" t="s">
        <v>24</v>
      </c>
      <c r="H17" s="7" t="s">
        <v>7</v>
      </c>
      <c r="I17" s="6" t="s">
        <v>36</v>
      </c>
      <c r="K17" s="6"/>
    </row>
    <row r="18" spans="2:13" ht="15">
      <c r="C18" s="8">
        <v>8</v>
      </c>
      <c r="D18" s="8">
        <v>5.6</v>
      </c>
      <c r="E18" s="8">
        <v>8</v>
      </c>
      <c r="H18" s="7" t="s">
        <v>15</v>
      </c>
      <c r="I18" s="6" t="s">
        <v>33</v>
      </c>
    </row>
    <row r="19" spans="2:13" ht="15">
      <c r="C19" s="8">
        <v>5</v>
      </c>
      <c r="D19" s="8">
        <v>1.8</v>
      </c>
      <c r="E19" s="8">
        <v>1.8</v>
      </c>
      <c r="F19" t="s">
        <v>23</v>
      </c>
      <c r="H19" s="7" t="s">
        <v>9</v>
      </c>
      <c r="I19" s="6" t="s">
        <v>31</v>
      </c>
      <c r="M19" s="54"/>
    </row>
    <row r="20" spans="2:13" ht="15">
      <c r="C20" s="8">
        <v>0.03</v>
      </c>
      <c r="D20" s="8">
        <v>0.03</v>
      </c>
      <c r="E20" s="8">
        <v>0.03</v>
      </c>
      <c r="F20" t="s">
        <v>24</v>
      </c>
      <c r="H20" s="7" t="s">
        <v>17</v>
      </c>
      <c r="I20" s="6" t="s">
        <v>38</v>
      </c>
    </row>
    <row r="21" spans="2:13">
      <c r="H21" s="6"/>
    </row>
    <row r="22" spans="2:13">
      <c r="B22" s="28" t="s">
        <v>5</v>
      </c>
      <c r="C22" s="44">
        <f>(C17*C17/C18/C20+C17)/1000</f>
        <v>375.3</v>
      </c>
      <c r="D22" s="44">
        <f>(D17*D17/D18/D20+D17)/1000</f>
        <v>952.78095238095239</v>
      </c>
      <c r="E22" s="44">
        <f>(E17*E17/E18/E20+E17)/1000</f>
        <v>667.06666666666672</v>
      </c>
      <c r="F22" t="s">
        <v>23</v>
      </c>
      <c r="H22" s="6"/>
      <c r="I22" s="6" t="s">
        <v>47</v>
      </c>
    </row>
    <row r="23" spans="2:13" ht="15">
      <c r="B23" s="15"/>
      <c r="C23" s="45"/>
      <c r="D23" s="45"/>
      <c r="E23" s="45"/>
      <c r="G23" s="33" t="s">
        <v>63</v>
      </c>
      <c r="H23" s="6"/>
    </row>
    <row r="24" spans="2:13" ht="17.25">
      <c r="B24" s="28" t="s">
        <v>40</v>
      </c>
      <c r="C24" s="46">
        <f>(C19*(C22-C17/1000)/(C22+C19-2*C17/1000))</f>
        <v>4.9381090334474589</v>
      </c>
      <c r="D24" s="46">
        <f>(D19*(D22-D17/1000)/(D22+D19-2*D17/1000))</f>
        <v>1.7973578839106514</v>
      </c>
      <c r="E24" s="46">
        <f>(E19*(E22-E17/1000)/(E22+E19-2*E17/1000))</f>
        <v>1.7962279213651333</v>
      </c>
      <c r="F24" t="s">
        <v>23</v>
      </c>
      <c r="H24" s="6"/>
      <c r="I24" s="6" t="s">
        <v>32</v>
      </c>
    </row>
    <row r="25" spans="2:13" ht="17.25">
      <c r="B25" s="28" t="s">
        <v>53</v>
      </c>
      <c r="C25" s="54">
        <f>IF((C22-C19)&gt;0,(C19*(C22-C17/1000)/(C22-C19)),"infinity")</f>
        <v>5.0634620577909804</v>
      </c>
      <c r="D25" s="54">
        <f t="shared" ref="D25:E25" si="0">IF((D22-D19)&gt;0,(D19*(D22-D17/1000)/(D22-D19)),"infinity")</f>
        <v>1.8026498953461589</v>
      </c>
      <c r="E25" s="54">
        <f t="shared" si="0"/>
        <v>1.8037879547048803</v>
      </c>
      <c r="F25" t="s">
        <v>23</v>
      </c>
      <c r="H25" s="6"/>
      <c r="I25" s="6" t="s">
        <v>49</v>
      </c>
    </row>
    <row r="26" spans="2:13">
      <c r="B26" s="28" t="s">
        <v>25</v>
      </c>
      <c r="C26" s="55">
        <f>IF((C22-C19)&gt;0,C25-C24,"infinity")</f>
        <v>0.12535302434352147</v>
      </c>
      <c r="D26" s="55">
        <f t="shared" ref="D26:E26" si="1">IF((D22-D19)&gt;0,D25-D24,"infinity")</f>
        <v>5.2920114355075043E-3</v>
      </c>
      <c r="E26" s="55">
        <f t="shared" si="1"/>
        <v>7.5600333397469743E-3</v>
      </c>
      <c r="F26" t="s">
        <v>23</v>
      </c>
      <c r="H26" s="10" t="s">
        <v>44</v>
      </c>
      <c r="I26" s="6" t="s">
        <v>28</v>
      </c>
    </row>
    <row r="27" spans="2:13" ht="15">
      <c r="B27" s="15"/>
      <c r="C27" s="45"/>
      <c r="D27" s="45"/>
      <c r="E27" s="45"/>
      <c r="G27" s="33" t="s">
        <v>67</v>
      </c>
    </row>
    <row r="28" spans="2:13" ht="17.25">
      <c r="B28" s="28" t="s">
        <v>54</v>
      </c>
      <c r="C28" s="46">
        <f>C19-C24</f>
        <v>6.1890966552541116E-2</v>
      </c>
      <c r="D28" s="46">
        <f>D19-D24</f>
        <v>2.6421160893486118E-3</v>
      </c>
      <c r="E28" s="46">
        <f>E19-E24</f>
        <v>3.7720786348667268E-3</v>
      </c>
      <c r="F28" t="s">
        <v>23</v>
      </c>
      <c r="H28" s="10" t="s">
        <v>29</v>
      </c>
      <c r="I28" t="s">
        <v>26</v>
      </c>
    </row>
    <row r="29" spans="2:13" ht="17.25">
      <c r="B29" s="28" t="s">
        <v>55</v>
      </c>
      <c r="C29" s="54">
        <f>IF((C22-C19)&gt;0,C25-C19,"infinity")</f>
        <v>6.3462057790980353E-2</v>
      </c>
      <c r="D29" s="54">
        <f>IF((D22-D19)&gt;0,D25-D19,"infinity")</f>
        <v>2.6498953461588926E-3</v>
      </c>
      <c r="E29" s="54">
        <f>IF((E22-E19)&gt;0,E25-E19,"infinity")</f>
        <v>3.7879547048802475E-3</v>
      </c>
      <c r="F29" t="s">
        <v>23</v>
      </c>
      <c r="H29" s="10" t="s">
        <v>30</v>
      </c>
      <c r="I29" t="s">
        <v>27</v>
      </c>
    </row>
    <row r="30" spans="2:13" ht="17.25">
      <c r="B30" s="28" t="s">
        <v>54</v>
      </c>
      <c r="C30" s="52">
        <f>IF((C22-C19)&gt;0,C28/C26,0)</f>
        <v>0.49373333333333158</v>
      </c>
      <c r="D30" s="52">
        <f t="shared" ref="D30:E30" si="2">IF((D22-D19)&gt;0,D28/D26,0)</f>
        <v>0.49926499999999197</v>
      </c>
      <c r="E30" s="56">
        <f t="shared" si="2"/>
        <v>0.49894999999999656</v>
      </c>
      <c r="H30" s="53" t="s">
        <v>76</v>
      </c>
    </row>
    <row r="31" spans="2:13" ht="17.25">
      <c r="B31" s="28" t="s">
        <v>55</v>
      </c>
      <c r="C31" s="52">
        <f>IF((C22-C19)&gt;0,C29/C26,1)</f>
        <v>0.50626666666666842</v>
      </c>
      <c r="D31" s="52">
        <f t="shared" ref="D31:E31" si="3">IF((D22-D19)&gt;0,D29/D26,1)</f>
        <v>0.50073500000000803</v>
      </c>
      <c r="E31" s="52">
        <f t="shared" si="3"/>
        <v>0.50105000000000344</v>
      </c>
      <c r="H31" s="53" t="s">
        <v>77</v>
      </c>
    </row>
    <row r="34" spans="1:2">
      <c r="A34" s="48" t="s">
        <v>64</v>
      </c>
    </row>
    <row r="35" spans="1:2" ht="17.25">
      <c r="B35" s="47" t="s">
        <v>66</v>
      </c>
    </row>
    <row r="36" spans="1:2" ht="15">
      <c r="B36" s="47" t="s">
        <v>65</v>
      </c>
    </row>
    <row r="38" spans="1:2">
      <c r="A38" s="34" t="s">
        <v>68</v>
      </c>
    </row>
    <row r="39" spans="1:2">
      <c r="A39" s="35" t="s">
        <v>20</v>
      </c>
    </row>
    <row r="42" spans="1:2">
      <c r="A42" s="57" t="s">
        <v>80</v>
      </c>
    </row>
    <row r="43" spans="1:2">
      <c r="A43" s="57" t="s">
        <v>81</v>
      </c>
    </row>
    <row r="44" spans="1:2">
      <c r="A44" s="35" t="s">
        <v>79</v>
      </c>
    </row>
  </sheetData>
  <hyperlinks>
    <hyperlink ref="A44" r:id="rId1"/>
  </hyperlinks>
  <pageMargins left="0.70866141732283472" right="0.70866141732283472" top="0.74803149606299213" bottom="0.74803149606299213" header="0.31496062992125984" footer="0.31496062992125984"/>
  <pageSetup paperSize="9" orientation="landscape" horizontalDpi="300" verticalDpi="300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>
  <dimension ref="B2:AK99"/>
  <sheetViews>
    <sheetView zoomScale="80" zoomScaleNormal="80" workbookViewId="0"/>
  </sheetViews>
  <sheetFormatPr defaultRowHeight="15"/>
  <cols>
    <col min="2" max="2" width="11.5" bestFit="1" customWidth="1"/>
    <col min="4" max="4" width="9" style="6"/>
    <col min="8" max="8" width="9" style="1"/>
  </cols>
  <sheetData>
    <row r="2" spans="3:12" ht="30">
      <c r="E2" s="5" t="s">
        <v>35</v>
      </c>
    </row>
    <row r="5" spans="3:12" ht="15.75">
      <c r="E5" s="21">
        <v>100</v>
      </c>
      <c r="F5" t="s">
        <v>24</v>
      </c>
      <c r="G5" s="7" t="s">
        <v>7</v>
      </c>
      <c r="H5" s="15" t="s">
        <v>36</v>
      </c>
    </row>
    <row r="6" spans="3:12" ht="15.75">
      <c r="E6" s="21">
        <v>0.03</v>
      </c>
      <c r="F6" t="s">
        <v>24</v>
      </c>
      <c r="G6" s="7" t="s">
        <v>17</v>
      </c>
      <c r="H6" s="15" t="s">
        <v>38</v>
      </c>
    </row>
    <row r="9" spans="3:12">
      <c r="D9" s="1" t="s">
        <v>47</v>
      </c>
    </row>
    <row r="11" spans="3:12">
      <c r="C11" s="14" t="s">
        <v>39</v>
      </c>
      <c r="D11" s="15">
        <v>2</v>
      </c>
      <c r="E11" s="15">
        <v>2.8</v>
      </c>
      <c r="F11" s="15">
        <v>4</v>
      </c>
      <c r="G11" s="1">
        <v>5.6</v>
      </c>
      <c r="H11" s="1">
        <v>8</v>
      </c>
      <c r="I11" s="1">
        <v>11</v>
      </c>
      <c r="J11" s="1">
        <v>16</v>
      </c>
      <c r="K11" s="1">
        <v>22</v>
      </c>
      <c r="L11" s="1">
        <v>32</v>
      </c>
    </row>
    <row r="13" spans="3:12">
      <c r="C13" s="14" t="s">
        <v>48</v>
      </c>
      <c r="D13" s="25">
        <f>($E$5*$E$5/D11/$E$6+$E$5)/1000</f>
        <v>166.76666666666668</v>
      </c>
      <c r="E13" s="25">
        <f t="shared" ref="E13:L13" si="0">($E$5*$E$5/E11/$E$6+$E$5)/1000</f>
        <v>119.14761904761906</v>
      </c>
      <c r="F13" s="25">
        <f t="shared" si="0"/>
        <v>83.433333333333337</v>
      </c>
      <c r="G13" s="25">
        <f t="shared" si="0"/>
        <v>59.623809523809527</v>
      </c>
      <c r="H13" s="37">
        <f t="shared" si="0"/>
        <v>41.766666666666673</v>
      </c>
      <c r="I13" s="25">
        <f t="shared" si="0"/>
        <v>30.403030303030302</v>
      </c>
      <c r="J13" s="25">
        <f t="shared" si="0"/>
        <v>20.933333333333337</v>
      </c>
      <c r="K13" s="25">
        <f t="shared" si="0"/>
        <v>15.251515151515152</v>
      </c>
      <c r="L13" s="25">
        <f t="shared" si="0"/>
        <v>10.516666666666667</v>
      </c>
    </row>
    <row r="14" spans="3:12" ht="14.1" customHeight="1"/>
    <row r="15" spans="3:12" ht="14.1" customHeight="1"/>
    <row r="16" spans="3:12" ht="14.1" customHeight="1"/>
    <row r="17" spans="2:12" ht="15.75">
      <c r="B17" s="19" t="s">
        <v>45</v>
      </c>
      <c r="D17" s="15" t="s">
        <v>32</v>
      </c>
    </row>
    <row r="18" spans="2:12">
      <c r="D18"/>
    </row>
    <row r="19" spans="2:12">
      <c r="C19" s="14" t="s">
        <v>39</v>
      </c>
      <c r="D19" s="15">
        <v>2</v>
      </c>
      <c r="E19" s="15">
        <v>2.8</v>
      </c>
      <c r="F19" s="15">
        <v>4</v>
      </c>
      <c r="G19" s="1">
        <v>5.6</v>
      </c>
      <c r="H19" s="1">
        <v>8</v>
      </c>
      <c r="I19" s="1">
        <v>11</v>
      </c>
      <c r="J19" s="1">
        <v>16</v>
      </c>
      <c r="K19" s="1">
        <v>22</v>
      </c>
      <c r="L19" s="1">
        <v>32</v>
      </c>
    </row>
    <row r="20" spans="2:12">
      <c r="B20" s="13" t="s">
        <v>37</v>
      </c>
      <c r="E20" s="6"/>
    </row>
    <row r="21" spans="2:12">
      <c r="B21" s="42">
        <v>0</v>
      </c>
      <c r="C21" s="23"/>
      <c r="D21" s="24">
        <f t="shared" ref="D21:L30" si="1">($B21*(($E$5*$E$5/D$73/$E$6+$E$5)/1000-$E$5/1000)/(($E$5*$E$5/D$73/$E$6+$E$5)/1000+$B21-2*$E$5/1000))</f>
        <v>0</v>
      </c>
      <c r="E21" s="24">
        <f t="shared" si="1"/>
        <v>0</v>
      </c>
      <c r="F21" s="24">
        <f t="shared" si="1"/>
        <v>0</v>
      </c>
      <c r="G21" s="24">
        <f t="shared" si="1"/>
        <v>0</v>
      </c>
      <c r="H21" s="39">
        <f t="shared" si="1"/>
        <v>0</v>
      </c>
      <c r="I21" s="24">
        <f t="shared" si="1"/>
        <v>0</v>
      </c>
      <c r="J21" s="24">
        <f t="shared" si="1"/>
        <v>0</v>
      </c>
      <c r="K21" s="24">
        <f t="shared" si="1"/>
        <v>0</v>
      </c>
      <c r="L21" s="24">
        <f t="shared" si="1"/>
        <v>0</v>
      </c>
    </row>
    <row r="22" spans="2:12">
      <c r="B22" s="43">
        <f>B21+0.5</f>
        <v>0.5</v>
      </c>
      <c r="D22" s="22">
        <f t="shared" si="1"/>
        <v>0.49880287310454907</v>
      </c>
      <c r="E22" s="22">
        <f t="shared" si="1"/>
        <v>0.49832562589698615</v>
      </c>
      <c r="F22" s="22">
        <f t="shared" si="1"/>
        <v>0.49761146496815289</v>
      </c>
      <c r="G22" s="22">
        <f t="shared" si="1"/>
        <v>0.49666242848061032</v>
      </c>
      <c r="H22" s="41">
        <f t="shared" si="1"/>
        <v>0.49524564183835185</v>
      </c>
      <c r="I22" s="22">
        <f t="shared" si="1"/>
        <v>0.49348598499802604</v>
      </c>
      <c r="J22" s="22">
        <f t="shared" si="1"/>
        <v>0.4905808477237048</v>
      </c>
      <c r="K22" s="22">
        <f t="shared" si="1"/>
        <v>0.48713951675759937</v>
      </c>
      <c r="L22" s="22">
        <f t="shared" si="1"/>
        <v>0.4815100154083205</v>
      </c>
    </row>
    <row r="23" spans="2:12">
      <c r="B23" s="43">
        <f t="shared" ref="B23:B41" si="2">B22+0.5</f>
        <v>1</v>
      </c>
      <c r="D23" s="22">
        <f t="shared" si="1"/>
        <v>0.99462900338173854</v>
      </c>
      <c r="E23" s="22">
        <f t="shared" si="1"/>
        <v>0.99249672476080841</v>
      </c>
      <c r="F23" s="22">
        <f t="shared" si="1"/>
        <v>0.98931539374752686</v>
      </c>
      <c r="G23" s="22">
        <f t="shared" si="1"/>
        <v>0.98510520923634648</v>
      </c>
      <c r="H23" s="41">
        <f t="shared" si="1"/>
        <v>0.97885669537979647</v>
      </c>
      <c r="I23" s="22">
        <f t="shared" si="1"/>
        <v>0.97115664756725251</v>
      </c>
      <c r="J23" s="22">
        <f t="shared" si="1"/>
        <v>0.95858895705521463</v>
      </c>
      <c r="K23" s="22">
        <f t="shared" si="1"/>
        <v>0.94393052671323396</v>
      </c>
      <c r="L23" s="22">
        <f t="shared" si="1"/>
        <v>0.92047128129602351</v>
      </c>
    </row>
    <row r="24" spans="2:12">
      <c r="B24" s="43">
        <f t="shared" si="2"/>
        <v>1.5</v>
      </c>
      <c r="D24" s="22">
        <f t="shared" si="1"/>
        <v>1.4875049583498612</v>
      </c>
      <c r="E24" s="22">
        <f t="shared" si="1"/>
        <v>1.4825650351862103</v>
      </c>
      <c r="F24" s="22">
        <f t="shared" si="1"/>
        <v>1.4752163650668766</v>
      </c>
      <c r="G24" s="22">
        <f t="shared" si="1"/>
        <v>1.4655307175238395</v>
      </c>
      <c r="H24" s="41">
        <f t="shared" si="1"/>
        <v>1.4512383900928794</v>
      </c>
      <c r="I24" s="22">
        <f t="shared" si="1"/>
        <v>1.4337602752819729</v>
      </c>
      <c r="J24" s="22">
        <f t="shared" si="1"/>
        <v>1.4055472263868065</v>
      </c>
      <c r="K24" s="22">
        <f t="shared" si="1"/>
        <v>1.3731233980227022</v>
      </c>
      <c r="L24" s="22">
        <f t="shared" si="1"/>
        <v>1.3222849083215797</v>
      </c>
    </row>
    <row r="25" spans="2:12">
      <c r="B25" s="43">
        <f t="shared" si="2"/>
        <v>2</v>
      </c>
      <c r="D25" s="22">
        <f t="shared" si="1"/>
        <v>1.9774569903104606</v>
      </c>
      <c r="E25" s="22">
        <f t="shared" si="1"/>
        <v>1.9685814402141819</v>
      </c>
      <c r="F25" s="22">
        <f t="shared" si="1"/>
        <v>1.9554165037152915</v>
      </c>
      <c r="G25" s="22">
        <f t="shared" si="1"/>
        <v>1.9381347391270642</v>
      </c>
      <c r="H25" s="41">
        <f t="shared" si="1"/>
        <v>1.912777352716144</v>
      </c>
      <c r="I25" s="22">
        <f t="shared" si="1"/>
        <v>1.8819986826009221</v>
      </c>
      <c r="J25" s="22">
        <f t="shared" si="1"/>
        <v>1.8328445747800586</v>
      </c>
      <c r="K25" s="22">
        <f t="shared" si="1"/>
        <v>1.7771459036786921</v>
      </c>
      <c r="L25" s="22">
        <f t="shared" si="1"/>
        <v>1.6914749661705006</v>
      </c>
    </row>
    <row r="26" spans="2:12">
      <c r="B26" s="43">
        <f t="shared" si="2"/>
        <v>2.5</v>
      </c>
      <c r="D26" s="22">
        <f t="shared" si="1"/>
        <v>2.4645110410094637</v>
      </c>
      <c r="E26" s="22">
        <f t="shared" si="1"/>
        <v>2.4505959849435381</v>
      </c>
      <c r="F26" s="22">
        <f t="shared" si="1"/>
        <v>2.4300155520995337</v>
      </c>
      <c r="G26" s="22">
        <f t="shared" si="1"/>
        <v>2.4031067363888035</v>
      </c>
      <c r="H26" s="41">
        <f t="shared" si="1"/>
        <v>2.3638426626323756</v>
      </c>
      <c r="I26" s="22">
        <f t="shared" si="1"/>
        <v>2.3165307635285393</v>
      </c>
      <c r="J26" s="22">
        <f t="shared" si="1"/>
        <v>2.2417503586800573</v>
      </c>
      <c r="K26" s="22">
        <f t="shared" si="1"/>
        <v>2.1581491712707184</v>
      </c>
      <c r="L26" s="22">
        <f t="shared" si="1"/>
        <v>2.0318595578673602</v>
      </c>
    </row>
    <row r="27" spans="2:12">
      <c r="B27" s="43">
        <f t="shared" si="2"/>
        <v>3</v>
      </c>
      <c r="D27" s="22">
        <f t="shared" si="1"/>
        <v>2.9486927462158441</v>
      </c>
      <c r="E27" s="22">
        <f t="shared" si="1"/>
        <v>2.9286578937092433</v>
      </c>
      <c r="F27" s="22">
        <f t="shared" si="1"/>
        <v>2.8991109393119445</v>
      </c>
      <c r="G27" s="22">
        <f t="shared" si="1"/>
        <v>2.8606301014570144</v>
      </c>
      <c r="H27" s="41">
        <f t="shared" si="1"/>
        <v>2.8047868362004489</v>
      </c>
      <c r="I27" s="22">
        <f t="shared" si="1"/>
        <v>2.7379757232819202</v>
      </c>
      <c r="J27" s="22">
        <f t="shared" si="1"/>
        <v>2.6334269662921348</v>
      </c>
      <c r="K27" s="22">
        <f t="shared" si="1"/>
        <v>2.5180459963068658</v>
      </c>
      <c r="L27" s="22">
        <f t="shared" si="1"/>
        <v>2.346683354192741</v>
      </c>
    </row>
    <row r="28" spans="2:12">
      <c r="B28" s="43">
        <f t="shared" si="2"/>
        <v>3.5</v>
      </c>
      <c r="D28" s="22">
        <f t="shared" si="1"/>
        <v>3.4300274402195217</v>
      </c>
      <c r="E28" s="22">
        <f t="shared" si="1"/>
        <v>3.402815586839854</v>
      </c>
      <c r="F28" s="22">
        <f t="shared" si="1"/>
        <v>3.3627978478093774</v>
      </c>
      <c r="G28" s="22">
        <f t="shared" si="1"/>
        <v>3.3108823974572426</v>
      </c>
      <c r="H28" s="41">
        <f t="shared" si="1"/>
        <v>3.23594674556213</v>
      </c>
      <c r="I28" s="22">
        <f t="shared" si="1"/>
        <v>3.1469160222981474</v>
      </c>
      <c r="J28" s="22">
        <f t="shared" si="1"/>
        <v>3.0089408528198072</v>
      </c>
      <c r="K28" s="22">
        <f t="shared" si="1"/>
        <v>2.8585429598170533</v>
      </c>
      <c r="L28" s="22">
        <f t="shared" si="1"/>
        <v>2.6387213510253318</v>
      </c>
    </row>
    <row r="29" spans="2:12">
      <c r="B29" s="43">
        <f t="shared" si="2"/>
        <v>4</v>
      </c>
      <c r="D29" s="22">
        <f t="shared" si="1"/>
        <v>3.9085401602501464</v>
      </c>
      <c r="E29" s="22">
        <f t="shared" si="1"/>
        <v>3.8731166970060813</v>
      </c>
      <c r="F29" s="22">
        <f t="shared" si="1"/>
        <v>3.8211692777990067</v>
      </c>
      <c r="G29" s="22">
        <f t="shared" si="1"/>
        <v>3.7540355882573766</v>
      </c>
      <c r="H29" s="41">
        <f t="shared" si="1"/>
        <v>3.6576444769568401</v>
      </c>
      <c r="I29" s="22">
        <f t="shared" si="1"/>
        <v>3.5439000620182508</v>
      </c>
      <c r="J29" s="22">
        <f t="shared" si="1"/>
        <v>3.3692722371967654</v>
      </c>
      <c r="K29" s="22">
        <f t="shared" si="1"/>
        <v>3.1811674884682679</v>
      </c>
      <c r="L29" s="22">
        <f t="shared" si="1"/>
        <v>2.9103608847497089</v>
      </c>
    </row>
    <row r="30" spans="2:12">
      <c r="B30" s="43">
        <f t="shared" si="2"/>
        <v>4.5</v>
      </c>
      <c r="D30" s="22">
        <f t="shared" si="1"/>
        <v>4.3842556508183943</v>
      </c>
      <c r="E30" s="22">
        <f t="shared" si="1"/>
        <v>4.339608085172042</v>
      </c>
      <c r="F30" s="22">
        <f t="shared" si="1"/>
        <v>4.2743161094224931</v>
      </c>
      <c r="G30" s="22">
        <f t="shared" si="1"/>
        <v>4.1902562574493452</v>
      </c>
      <c r="H30" s="41">
        <f t="shared" si="1"/>
        <v>4.0701881331403769</v>
      </c>
      <c r="I30" s="22">
        <f t="shared" si="1"/>
        <v>3.9294446384910926</v>
      </c>
      <c r="J30" s="22">
        <f t="shared" si="1"/>
        <v>3.7153236459709378</v>
      </c>
      <c r="K30" s="22">
        <f t="shared" si="1"/>
        <v>3.4872907625542471</v>
      </c>
      <c r="L30" s="22">
        <f t="shared" si="1"/>
        <v>3.1636670416197976</v>
      </c>
    </row>
    <row r="31" spans="2:12">
      <c r="B31" s="43">
        <f t="shared" si="2"/>
        <v>5</v>
      </c>
      <c r="D31" s="22">
        <f t="shared" ref="D31:L41" si="3">($B31*(($E$5*$E$5/D$73/$E$6+$E$5)/1000-$E$5/1000)/(($E$5*$E$5/D$73/$E$6+$E$5)/1000+$B31-2*$E$5/1000))</f>
        <v>4.8571983679813489</v>
      </c>
      <c r="E31" s="22">
        <f t="shared" si="3"/>
        <v>4.8023358561604361</v>
      </c>
      <c r="F31" s="22">
        <f t="shared" si="3"/>
        <v>4.7223271628258416</v>
      </c>
      <c r="G31" s="22">
        <f t="shared" si="3"/>
        <v>4.619705817133565</v>
      </c>
      <c r="H31" s="41">
        <f t="shared" si="3"/>
        <v>4.473872584108805</v>
      </c>
      <c r="I31" s="22">
        <f t="shared" si="3"/>
        <v>4.3040371868812946</v>
      </c>
      <c r="J31" s="22">
        <f t="shared" si="3"/>
        <v>4.0479274611398965</v>
      </c>
      <c r="K31" s="22">
        <f t="shared" si="3"/>
        <v>3.7781471966147806</v>
      </c>
      <c r="L31" s="22">
        <f t="shared" si="3"/>
        <v>3.4004352557127313</v>
      </c>
    </row>
    <row r="32" spans="2:12">
      <c r="B32" s="43">
        <f t="shared" si="2"/>
        <v>5.5</v>
      </c>
      <c r="D32" s="22">
        <f t="shared" si="3"/>
        <v>5.3273924835335142</v>
      </c>
      <c r="E32" s="22">
        <f t="shared" si="3"/>
        <v>5.261345373842504</v>
      </c>
      <c r="F32" s="22">
        <f t="shared" si="3"/>
        <v>5.1652892561983474</v>
      </c>
      <c r="G32" s="22">
        <f t="shared" si="3"/>
        <v>5.0425407070558901</v>
      </c>
      <c r="H32" s="41">
        <f t="shared" si="3"/>
        <v>4.868980169971671</v>
      </c>
      <c r="I32" s="22">
        <f t="shared" si="3"/>
        <v>4.6681378373790521</v>
      </c>
      <c r="J32" s="22">
        <f t="shared" si="3"/>
        <v>4.367852604828462</v>
      </c>
      <c r="K32" s="22">
        <f t="shared" si="3"/>
        <v>4.0548510763786503</v>
      </c>
      <c r="L32" s="22">
        <f t="shared" si="3"/>
        <v>3.6222339304531088</v>
      </c>
    </row>
    <row r="33" spans="2:12">
      <c r="B33" s="43">
        <f t="shared" si="2"/>
        <v>6</v>
      </c>
      <c r="D33" s="22">
        <f t="shared" si="3"/>
        <v>5.7948618891249755</v>
      </c>
      <c r="E33" s="22">
        <f t="shared" si="3"/>
        <v>5.7166812759632615</v>
      </c>
      <c r="F33" s="22">
        <f t="shared" si="3"/>
        <v>5.6032872618602916</v>
      </c>
      <c r="G33" s="22">
        <f t="shared" si="3"/>
        <v>5.4589125846131452</v>
      </c>
      <c r="H33" s="41">
        <f t="shared" si="3"/>
        <v>5.2557813594954448</v>
      </c>
      <c r="I33" s="22">
        <f t="shared" si="3"/>
        <v>5.0221813007449567</v>
      </c>
      <c r="J33" s="22">
        <f t="shared" si="3"/>
        <v>4.6758104738154609</v>
      </c>
      <c r="K33" s="22">
        <f t="shared" si="3"/>
        <v>4.3184108248164677</v>
      </c>
      <c r="L33" s="22">
        <f t="shared" si="3"/>
        <v>3.8304392236976512</v>
      </c>
    </row>
    <row r="34" spans="2:12">
      <c r="B34" s="43">
        <f t="shared" si="2"/>
        <v>6.5</v>
      </c>
      <c r="D34" s="22">
        <f t="shared" si="3"/>
        <v>6.2596302003081661</v>
      </c>
      <c r="E34" s="22">
        <f t="shared" si="3"/>
        <v>6.1683874886122085</v>
      </c>
      <c r="F34" s="22">
        <f t="shared" si="3"/>
        <v>6.0364041604754837</v>
      </c>
      <c r="G34" s="22">
        <f t="shared" si="3"/>
        <v>5.8689685062120773</v>
      </c>
      <c r="H34" s="41">
        <f t="shared" si="3"/>
        <v>5.6345353675450767</v>
      </c>
      <c r="I34" s="22">
        <f t="shared" si="3"/>
        <v>5.3665785997357993</v>
      </c>
      <c r="J34" s="22">
        <f t="shared" si="3"/>
        <v>4.9724602203182373</v>
      </c>
      <c r="K34" s="22">
        <f t="shared" si="3"/>
        <v>4.5697412823397077</v>
      </c>
      <c r="L34" s="22">
        <f t="shared" si="3"/>
        <v>4.0262636273538162</v>
      </c>
    </row>
    <row r="35" spans="2:12">
      <c r="B35" s="43">
        <f t="shared" si="2"/>
        <v>7</v>
      </c>
      <c r="D35" s="22">
        <f t="shared" si="3"/>
        <v>6.7217207605146916</v>
      </c>
      <c r="E35" s="22">
        <f t="shared" si="3"/>
        <v>6.6165072403493523</v>
      </c>
      <c r="F35" s="22">
        <f t="shared" si="3"/>
        <v>6.4647210934613968</v>
      </c>
      <c r="G35" s="22">
        <f t="shared" si="3"/>
        <v>6.2728511004373075</v>
      </c>
      <c r="H35" s="41">
        <f t="shared" si="3"/>
        <v>6.0054907343857238</v>
      </c>
      <c r="I35" s="22">
        <f t="shared" si="3"/>
        <v>5.7017186609106449</v>
      </c>
      <c r="J35" s="22">
        <f t="shared" si="3"/>
        <v>5.2584134615384608</v>
      </c>
      <c r="K35" s="22">
        <f t="shared" si="3"/>
        <v>4.8096743163391507</v>
      </c>
      <c r="L35" s="22">
        <f t="shared" si="3"/>
        <v>4.2107795957651595</v>
      </c>
    </row>
    <row r="36" spans="2:12">
      <c r="B36" s="43">
        <f t="shared" si="2"/>
        <v>7.5</v>
      </c>
      <c r="D36" s="22">
        <f t="shared" si="3"/>
        <v>7.1811566449636155</v>
      </c>
      <c r="E36" s="22">
        <f t="shared" si="3"/>
        <v>7.0610830759960841</v>
      </c>
      <c r="F36" s="22">
        <f t="shared" si="3"/>
        <v>6.8883174136664227</v>
      </c>
      <c r="G36" s="22">
        <f t="shared" si="3"/>
        <v>6.6706987334566676</v>
      </c>
      <c r="H36" s="41">
        <f t="shared" si="3"/>
        <v>6.3688858695652177</v>
      </c>
      <c r="I36" s="22">
        <f t="shared" si="3"/>
        <v>6.0279697797781697</v>
      </c>
      <c r="J36" s="22">
        <f t="shared" si="3"/>
        <v>5.5342384887839433</v>
      </c>
      <c r="K36" s="22">
        <f t="shared" si="3"/>
        <v>5.0389680193496371</v>
      </c>
      <c r="L36" s="22">
        <f t="shared" si="3"/>
        <v>4.3849391955098227</v>
      </c>
    </row>
    <row r="37" spans="2:12">
      <c r="B37" s="43">
        <f t="shared" si="2"/>
        <v>8</v>
      </c>
      <c r="D37" s="22">
        <f t="shared" si="3"/>
        <v>7.6379606645025779</v>
      </c>
      <c r="E37" s="22">
        <f t="shared" si="3"/>
        <v>7.502156870100154</v>
      </c>
      <c r="F37" s="22">
        <f t="shared" si="3"/>
        <v>7.30727073438071</v>
      </c>
      <c r="G37" s="22">
        <f t="shared" si="3"/>
        <v>7.0626456670668833</v>
      </c>
      <c r="H37" s="41">
        <f t="shared" si="3"/>
        <v>6.7249495628782787</v>
      </c>
      <c r="I37" s="22">
        <f t="shared" si="3"/>
        <v>6.3456809708891884</v>
      </c>
      <c r="J37" s="22">
        <f t="shared" si="3"/>
        <v>5.8004640371229694</v>
      </c>
      <c r="K37" s="22">
        <f t="shared" si="3"/>
        <v>5.2583147101354024</v>
      </c>
      <c r="L37" s="22">
        <f t="shared" si="3"/>
        <v>4.5495905368516842</v>
      </c>
    </row>
    <row r="38" spans="2:12">
      <c r="B38" s="43">
        <f t="shared" si="2"/>
        <v>8.5</v>
      </c>
      <c r="D38" s="22">
        <f t="shared" si="3"/>
        <v>8.0921553693830912</v>
      </c>
      <c r="E38" s="22">
        <f t="shared" si="3"/>
        <v>7.9397698400836951</v>
      </c>
      <c r="F38" s="22">
        <f t="shared" si="3"/>
        <v>7.7216569767441863</v>
      </c>
      <c r="G38" s="22">
        <f t="shared" si="3"/>
        <v>7.4488222097588332</v>
      </c>
      <c r="H38" s="41">
        <f t="shared" si="3"/>
        <v>7.0739014647137148</v>
      </c>
      <c r="I38" s="22">
        <f t="shared" si="3"/>
        <v>6.6551832132790478</v>
      </c>
      <c r="J38" s="22">
        <f t="shared" si="3"/>
        <v>6.0575826681870009</v>
      </c>
      <c r="K38" s="22">
        <f t="shared" si="3"/>
        <v>5.4683479155944417</v>
      </c>
      <c r="L38" s="22">
        <f t="shared" si="3"/>
        <v>4.7054915854738706</v>
      </c>
    </row>
    <row r="39" spans="2:12">
      <c r="B39" s="43">
        <f t="shared" si="2"/>
        <v>9</v>
      </c>
      <c r="D39" s="22">
        <f t="shared" si="3"/>
        <v>8.5437630529713307</v>
      </c>
      <c r="E39" s="22">
        <f t="shared" si="3"/>
        <v>8.3739625590829583</v>
      </c>
      <c r="F39" s="22">
        <f t="shared" si="3"/>
        <v>8.131550415612578</v>
      </c>
      <c r="G39" s="22">
        <f t="shared" si="3"/>
        <v>7.829354861159441</v>
      </c>
      <c r="H39" s="41">
        <f t="shared" si="3"/>
        <v>7.4159525379037579</v>
      </c>
      <c r="I39" s="22">
        <f t="shared" si="3"/>
        <v>6.956790600602921</v>
      </c>
      <c r="J39" s="22">
        <f t="shared" si="3"/>
        <v>6.3060538116591927</v>
      </c>
      <c r="K39" s="22">
        <f t="shared" si="3"/>
        <v>5.6696484817941295</v>
      </c>
      <c r="L39" s="22">
        <f t="shared" si="3"/>
        <v>4.8533218291630726</v>
      </c>
    </row>
    <row r="40" spans="2:12">
      <c r="B40" s="43">
        <f t="shared" si="2"/>
        <v>9.5</v>
      </c>
      <c r="D40" s="22">
        <f t="shared" si="3"/>
        <v>8.9928057553956826</v>
      </c>
      <c r="E40" s="22">
        <f t="shared" si="3"/>
        <v>8.8047749684881733</v>
      </c>
      <c r="F40" s="22">
        <f t="shared" si="3"/>
        <v>8.5370237239396118</v>
      </c>
      <c r="G40" s="22">
        <f t="shared" si="3"/>
        <v>8.2043664501865408</v>
      </c>
      <c r="H40" s="41">
        <f t="shared" si="3"/>
        <v>7.7513054830287205</v>
      </c>
      <c r="I40" s="22">
        <f t="shared" si="3"/>
        <v>7.2508014043657454</v>
      </c>
      <c r="J40" s="22">
        <f t="shared" si="3"/>
        <v>6.5463065049614109</v>
      </c>
      <c r="K40" s="22">
        <f t="shared" si="3"/>
        <v>5.8627499382868429</v>
      </c>
      <c r="L40" s="22">
        <f t="shared" si="3"/>
        <v>4.9936921783010941</v>
      </c>
    </row>
    <row r="41" spans="2:12">
      <c r="B41" s="43">
        <f t="shared" si="2"/>
        <v>10</v>
      </c>
      <c r="D41" s="22">
        <f t="shared" si="3"/>
        <v>9.4393052671323403</v>
      </c>
      <c r="E41" s="22">
        <f t="shared" si="3"/>
        <v>9.2322463901916603</v>
      </c>
      <c r="F41" s="22">
        <f t="shared" si="3"/>
        <v>8.9381480157311426</v>
      </c>
      <c r="G41" s="22">
        <f t="shared" si="3"/>
        <v>8.573976267233693</v>
      </c>
      <c r="H41" s="41">
        <f t="shared" si="3"/>
        <v>8.0801551389786699</v>
      </c>
      <c r="I41" s="22">
        <f t="shared" si="3"/>
        <v>7.5374990578126173</v>
      </c>
      <c r="J41" s="22">
        <f t="shared" si="3"/>
        <v>6.7787418655097618</v>
      </c>
      <c r="K41" s="22">
        <f t="shared" si="3"/>
        <v>6.0481432200314513</v>
      </c>
      <c r="L41" s="22">
        <f t="shared" si="3"/>
        <v>5.1271534044298619</v>
      </c>
    </row>
    <row r="42" spans="2:12">
      <c r="E42" s="6"/>
    </row>
    <row r="43" spans="2:12">
      <c r="E43" s="6"/>
    </row>
    <row r="44" spans="2:12" ht="15.75">
      <c r="B44" s="19" t="s">
        <v>46</v>
      </c>
      <c r="D44" s="15" t="s">
        <v>49</v>
      </c>
    </row>
    <row r="46" spans="2:12">
      <c r="C46" s="14" t="s">
        <v>39</v>
      </c>
      <c r="D46" s="15">
        <v>2</v>
      </c>
      <c r="E46" s="15">
        <v>2.8</v>
      </c>
      <c r="F46" s="15">
        <v>4</v>
      </c>
      <c r="G46" s="1">
        <v>5.6</v>
      </c>
      <c r="H46" s="1">
        <v>8</v>
      </c>
      <c r="I46" s="1">
        <v>11</v>
      </c>
      <c r="J46" s="1">
        <v>16</v>
      </c>
      <c r="K46" s="1">
        <v>22</v>
      </c>
      <c r="L46" s="1">
        <v>32</v>
      </c>
    </row>
    <row r="47" spans="2:12">
      <c r="B47" s="13" t="s">
        <v>37</v>
      </c>
      <c r="E47" s="6"/>
    </row>
    <row r="48" spans="2:12">
      <c r="B48" s="42">
        <v>0</v>
      </c>
      <c r="C48" s="23"/>
      <c r="D48" s="24">
        <f t="shared" ref="D48:L57" si="4">IF((($E$5*$E$5/D$73/$E$6+$E$5)/1000-$B48)&gt;0,($B48*(($E$5*$E$5/D$73/$E$6+$E$5)/1000-$E$5/1000)/(($E$5*$E$5/D$73/$E$6+$E$5)/1000-$B48)),"infinity")</f>
        <v>0</v>
      </c>
      <c r="E48" s="24">
        <f t="shared" si="4"/>
        <v>0</v>
      </c>
      <c r="F48" s="24">
        <f t="shared" si="4"/>
        <v>0</v>
      </c>
      <c r="G48" s="24">
        <f t="shared" si="4"/>
        <v>0</v>
      </c>
      <c r="H48" s="39">
        <f t="shared" si="4"/>
        <v>0</v>
      </c>
      <c r="I48" s="24">
        <f t="shared" si="4"/>
        <v>0</v>
      </c>
      <c r="J48" s="24">
        <f t="shared" si="4"/>
        <v>0</v>
      </c>
      <c r="K48" s="24">
        <f t="shared" si="4"/>
        <v>0</v>
      </c>
      <c r="L48" s="24">
        <f t="shared" si="4"/>
        <v>0</v>
      </c>
    </row>
    <row r="49" spans="2:37">
      <c r="B49" s="43">
        <f>B48+0.5</f>
        <v>0.5</v>
      </c>
      <c r="D49" s="22">
        <f t="shared" si="4"/>
        <v>0.50120288692862869</v>
      </c>
      <c r="E49" s="22">
        <f t="shared" si="4"/>
        <v>0.50168566383047042</v>
      </c>
      <c r="F49" s="22">
        <f t="shared" si="4"/>
        <v>0.502411575562701</v>
      </c>
      <c r="G49" s="22">
        <f t="shared" si="4"/>
        <v>0.50338273195876282</v>
      </c>
      <c r="H49" s="41">
        <f t="shared" si="4"/>
        <v>0.50484652665589658</v>
      </c>
      <c r="I49" s="22">
        <f t="shared" si="4"/>
        <v>0.50668828536684229</v>
      </c>
      <c r="J49" s="22">
        <f t="shared" si="4"/>
        <v>0.5097879282218597</v>
      </c>
      <c r="K49" s="22">
        <f t="shared" si="4"/>
        <v>0.5135579293344289</v>
      </c>
      <c r="L49" s="22">
        <f t="shared" si="4"/>
        <v>0.51996672212978368</v>
      </c>
    </row>
    <row r="50" spans="2:37">
      <c r="B50" s="43">
        <f t="shared" ref="B50:B68" si="5">B49+0.5</f>
        <v>1</v>
      </c>
      <c r="D50" s="22">
        <f t="shared" si="4"/>
        <v>1.0054293183189222</v>
      </c>
      <c r="E50" s="22">
        <f t="shared" si="4"/>
        <v>1.0076175889726331</v>
      </c>
      <c r="F50" s="22">
        <f t="shared" si="4"/>
        <v>1.0109179134654267</v>
      </c>
      <c r="G50" s="22">
        <f t="shared" si="4"/>
        <v>1.0153521241166437</v>
      </c>
      <c r="H50" s="41">
        <f t="shared" si="4"/>
        <v>1.0220768601798855</v>
      </c>
      <c r="I50" s="22">
        <f t="shared" si="4"/>
        <v>1.0306090899721736</v>
      </c>
      <c r="J50" s="22">
        <f t="shared" si="4"/>
        <v>1.0451505016722407</v>
      </c>
      <c r="K50" s="22">
        <f t="shared" si="4"/>
        <v>1.06315118009781</v>
      </c>
      <c r="L50" s="22">
        <f t="shared" si="4"/>
        <v>1.0945709281961471</v>
      </c>
    </row>
    <row r="51" spans="2:37">
      <c r="B51" s="43">
        <f t="shared" si="5"/>
        <v>1.5</v>
      </c>
      <c r="D51" s="22">
        <f t="shared" si="4"/>
        <v>1.5127067365873337</v>
      </c>
      <c r="E51" s="22">
        <f t="shared" si="4"/>
        <v>1.517849915000405</v>
      </c>
      <c r="F51" s="22">
        <f t="shared" si="4"/>
        <v>1.5256305939788446</v>
      </c>
      <c r="G51" s="22">
        <f t="shared" si="4"/>
        <v>1.5361297722431591</v>
      </c>
      <c r="H51" s="41">
        <f t="shared" si="4"/>
        <v>1.5521523178807946</v>
      </c>
      <c r="I51" s="22">
        <f t="shared" si="4"/>
        <v>1.5726567414552317</v>
      </c>
      <c r="J51" s="22">
        <f t="shared" si="4"/>
        <v>1.6080617495711833</v>
      </c>
      <c r="K51" s="22">
        <f t="shared" si="4"/>
        <v>1.6527104451300132</v>
      </c>
      <c r="L51" s="22">
        <f t="shared" si="4"/>
        <v>1.7329020332717191</v>
      </c>
    </row>
    <row r="52" spans="2:37">
      <c r="B52" s="43">
        <f t="shared" si="5"/>
        <v>2</v>
      </c>
      <c r="D52" s="22">
        <f t="shared" si="4"/>
        <v>2.0230629172567269</v>
      </c>
      <c r="E52" s="22">
        <f t="shared" si="4"/>
        <v>2.0324377057843179</v>
      </c>
      <c r="F52" s="22">
        <f t="shared" si="4"/>
        <v>2.0466639377814166</v>
      </c>
      <c r="G52" s="22">
        <f t="shared" si="4"/>
        <v>2.0659449632261797</v>
      </c>
      <c r="H52" s="41">
        <f t="shared" si="4"/>
        <v>2.0955574182732608</v>
      </c>
      <c r="I52" s="22">
        <f t="shared" si="4"/>
        <v>2.1337885415555315</v>
      </c>
      <c r="J52" s="22">
        <f t="shared" si="4"/>
        <v>2.2007042253521125</v>
      </c>
      <c r="K52" s="22">
        <f t="shared" si="4"/>
        <v>2.2867596615595702</v>
      </c>
      <c r="L52" s="22">
        <f t="shared" si="4"/>
        <v>2.4461839530332683</v>
      </c>
    </row>
    <row r="53" spans="2:37">
      <c r="B53" s="43">
        <f t="shared" si="5"/>
        <v>2.5</v>
      </c>
      <c r="D53" s="22">
        <f t="shared" si="4"/>
        <v>2.5365259740259742</v>
      </c>
      <c r="E53" s="22">
        <f t="shared" si="4"/>
        <v>2.5514369693011103</v>
      </c>
      <c r="F53" s="22">
        <f t="shared" si="4"/>
        <v>2.5741350906095555</v>
      </c>
      <c r="G53" s="22">
        <f t="shared" si="4"/>
        <v>2.605035011670557</v>
      </c>
      <c r="H53" s="41">
        <f t="shared" si="4"/>
        <v>2.6528013582342953</v>
      </c>
      <c r="I53" s="22">
        <f t="shared" si="4"/>
        <v>2.7150304083405734</v>
      </c>
      <c r="J53" s="22">
        <f t="shared" si="4"/>
        <v>2.8254972875226039</v>
      </c>
      <c r="K53" s="22">
        <f t="shared" si="4"/>
        <v>2.9705323193916353</v>
      </c>
      <c r="L53" s="22">
        <f t="shared" si="4"/>
        <v>3.2484407484407485</v>
      </c>
      <c r="AE53" s="8"/>
      <c r="AH53" s="16"/>
      <c r="AI53" s="6"/>
    </row>
    <row r="54" spans="2:37">
      <c r="B54" s="43">
        <f t="shared" si="5"/>
        <v>3</v>
      </c>
      <c r="D54" s="22">
        <f t="shared" si="4"/>
        <v>3.0531243639324241</v>
      </c>
      <c r="E54" s="22">
        <f t="shared" si="4"/>
        <v>3.0749046779549838</v>
      </c>
      <c r="F54" s="22">
        <f t="shared" si="4"/>
        <v>3.1081641110650646</v>
      </c>
      <c r="G54" s="22">
        <f t="shared" si="4"/>
        <v>3.1536456143301659</v>
      </c>
      <c r="H54" s="41">
        <f t="shared" si="4"/>
        <v>3.224419604471195</v>
      </c>
      <c r="I54" s="22">
        <f t="shared" si="4"/>
        <v>3.3174831361273913</v>
      </c>
      <c r="J54" s="22">
        <f t="shared" si="4"/>
        <v>3.4851301115241631</v>
      </c>
      <c r="K54" s="22">
        <f t="shared" si="4"/>
        <v>3.7101162503091762</v>
      </c>
      <c r="L54" s="22">
        <f t="shared" si="4"/>
        <v>4.1574279379157426</v>
      </c>
      <c r="AE54" s="8"/>
      <c r="AH54" s="16"/>
      <c r="AI54" s="6"/>
    </row>
    <row r="55" spans="2:37">
      <c r="B55" s="43">
        <f t="shared" si="5"/>
        <v>3.5</v>
      </c>
      <c r="D55" s="22">
        <f t="shared" si="4"/>
        <v>3.5728868926092283</v>
      </c>
      <c r="E55" s="22">
        <f t="shared" si="4"/>
        <v>3.6028987894260069</v>
      </c>
      <c r="F55" s="22">
        <f t="shared" si="4"/>
        <v>3.6488740617180984</v>
      </c>
      <c r="G55" s="22">
        <f t="shared" si="4"/>
        <v>3.7120312234854911</v>
      </c>
      <c r="H55" s="41">
        <f t="shared" si="4"/>
        <v>3.8109756097560972</v>
      </c>
      <c r="I55" s="22">
        <f t="shared" si="4"/>
        <v>3.9423293534579855</v>
      </c>
      <c r="J55" s="22">
        <f t="shared" si="4"/>
        <v>4.1826003824091771</v>
      </c>
      <c r="K55" s="22">
        <f t="shared" si="4"/>
        <v>4.512635379061372</v>
      </c>
      <c r="L55" s="22">
        <f t="shared" si="4"/>
        <v>5.1959619952494061</v>
      </c>
      <c r="AH55" s="17"/>
    </row>
    <row r="56" spans="2:37">
      <c r="B56" s="43">
        <f t="shared" si="5"/>
        <v>4</v>
      </c>
      <c r="D56" s="22">
        <f t="shared" si="4"/>
        <v>4.0958427196395659</v>
      </c>
      <c r="E56" s="22">
        <f t="shared" si="4"/>
        <v>4.1354782680617017</v>
      </c>
      <c r="F56" s="22">
        <f t="shared" si="4"/>
        <v>4.1963911036508605</v>
      </c>
      <c r="G56" s="22">
        <f t="shared" si="4"/>
        <v>4.2804554404588648</v>
      </c>
      <c r="H56" s="41">
        <f t="shared" si="4"/>
        <v>4.4130626654898499</v>
      </c>
      <c r="I56" s="22">
        <f t="shared" si="4"/>
        <v>4.5908412716630318</v>
      </c>
      <c r="J56" s="22">
        <f t="shared" si="4"/>
        <v>4.9212598425196843</v>
      </c>
      <c r="K56" s="22">
        <f t="shared" si="4"/>
        <v>5.3864799353622406</v>
      </c>
      <c r="L56" s="22">
        <f t="shared" si="4"/>
        <v>6.3938618925831205</v>
      </c>
      <c r="AE56" s="12"/>
      <c r="AH56" s="16"/>
      <c r="AI56" s="6"/>
    </row>
    <row r="57" spans="2:37">
      <c r="B57" s="43">
        <f t="shared" si="5"/>
        <v>4.5</v>
      </c>
      <c r="D57" s="22">
        <f t="shared" si="4"/>
        <v>4.6220213640098606</v>
      </c>
      <c r="E57" s="22">
        <f t="shared" si="4"/>
        <v>4.6727031068283766</v>
      </c>
      <c r="F57" s="22">
        <f t="shared" si="4"/>
        <v>4.7508445945945947</v>
      </c>
      <c r="G57" s="22">
        <f t="shared" si="4"/>
        <v>4.8591914305459571</v>
      </c>
      <c r="H57" s="41">
        <f t="shared" si="4"/>
        <v>5.0313059033989269</v>
      </c>
      <c r="I57" s="22">
        <f t="shared" si="4"/>
        <v>5.2643893308376226</v>
      </c>
      <c r="J57" s="22">
        <f t="shared" si="4"/>
        <v>5.7048681541582145</v>
      </c>
      <c r="K57" s="22">
        <f t="shared" si="4"/>
        <v>6.3416009019165731</v>
      </c>
      <c r="L57" s="22">
        <f t="shared" si="4"/>
        <v>7.7908587257617725</v>
      </c>
      <c r="AE57" s="9"/>
      <c r="AH57" s="16"/>
      <c r="AI57" s="6"/>
    </row>
    <row r="58" spans="2:37">
      <c r="B58" s="43">
        <f t="shared" si="5"/>
        <v>5</v>
      </c>
      <c r="D58" s="22">
        <f t="shared" ref="D58:L68" si="6">IF((($E$5*$E$5/D$73/$E$6+$E$5)/1000-$B58)&gt;0,($B58*(($E$5*$E$5/D$73/$E$6+$E$5)/1000-$E$5/1000)/(($E$5*$E$5/D$73/$E$6+$E$5)/1000-$B58)),"infinity")</f>
        <v>5.1514527096641256</v>
      </c>
      <c r="E58" s="22">
        <f t="shared" si="6"/>
        <v>5.2146343498393897</v>
      </c>
      <c r="F58" s="22">
        <f t="shared" si="6"/>
        <v>5.3123671908202299</v>
      </c>
      <c r="G58" s="22">
        <f t="shared" si="6"/>
        <v>5.4485223607357689</v>
      </c>
      <c r="H58" s="41">
        <f t="shared" si="6"/>
        <v>5.6663644605621037</v>
      </c>
      <c r="I58" s="22">
        <f t="shared" si="6"/>
        <v>5.9644518668734339</v>
      </c>
      <c r="J58" s="22">
        <f t="shared" si="6"/>
        <v>6.53765690376569</v>
      </c>
      <c r="K58" s="22">
        <f t="shared" si="6"/>
        <v>7.3898906296186819</v>
      </c>
      <c r="L58" s="22">
        <f t="shared" si="6"/>
        <v>9.4410876132930515</v>
      </c>
      <c r="AE58" s="9"/>
      <c r="AH58" s="16"/>
      <c r="AI58" s="6"/>
    </row>
    <row r="59" spans="2:37">
      <c r="B59" s="43">
        <f t="shared" si="5"/>
        <v>5.5</v>
      </c>
      <c r="D59" s="22">
        <f t="shared" si="6"/>
        <v>5.6841670111616374</v>
      </c>
      <c r="E59" s="22">
        <f t="shared" si="6"/>
        <v>5.7613341154780855</v>
      </c>
      <c r="F59" s="22">
        <f t="shared" si="6"/>
        <v>5.8810949529512406</v>
      </c>
      <c r="G59" s="22">
        <f t="shared" si="6"/>
        <v>6.0487418616927684</v>
      </c>
      <c r="H59" s="41">
        <f t="shared" si="6"/>
        <v>6.3189338235294112</v>
      </c>
      <c r="I59" s="22">
        <f t="shared" si="6"/>
        <v>6.6926259430518371</v>
      </c>
      <c r="J59" s="22">
        <f t="shared" si="6"/>
        <v>7.4244060475161975</v>
      </c>
      <c r="K59" s="22">
        <f t="shared" si="6"/>
        <v>8.5456805469235562</v>
      </c>
      <c r="L59" s="22">
        <f t="shared" si="6"/>
        <v>11.420265780730896</v>
      </c>
      <c r="AE59" s="12"/>
      <c r="AH59" s="16"/>
      <c r="AI59" s="6"/>
      <c r="AK59" s="18"/>
    </row>
    <row r="60" spans="2:37">
      <c r="B60" s="43">
        <f t="shared" si="5"/>
        <v>6</v>
      </c>
      <c r="D60" s="22">
        <f t="shared" si="6"/>
        <v>6.220194899440183</v>
      </c>
      <c r="E60" s="22">
        <f t="shared" si="6"/>
        <v>6.3128656201338336</v>
      </c>
      <c r="F60" s="22">
        <f t="shared" si="6"/>
        <v>6.4571674558760224</v>
      </c>
      <c r="G60" s="22">
        <f t="shared" si="6"/>
        <v>6.6601545155847619</v>
      </c>
      <c r="H60" s="41">
        <f t="shared" si="6"/>
        <v>6.9897483690587139</v>
      </c>
      <c r="I60" s="22">
        <f t="shared" si="6"/>
        <v>7.4506395132248855</v>
      </c>
      <c r="J60" s="22">
        <f t="shared" si="6"/>
        <v>8.3705357142857135</v>
      </c>
      <c r="K60" s="22">
        <f t="shared" si="6"/>
        <v>9.826400262037339</v>
      </c>
      <c r="L60" s="22">
        <f t="shared" si="6"/>
        <v>13.837638376383763</v>
      </c>
      <c r="AE60" s="9"/>
      <c r="AF60" s="11"/>
      <c r="AH60" s="16"/>
      <c r="AK60" s="18"/>
    </row>
    <row r="61" spans="2:37">
      <c r="B61" s="43">
        <f t="shared" si="5"/>
        <v>6.5</v>
      </c>
      <c r="D61" s="22">
        <f t="shared" si="6"/>
        <v>6.7595673876871887</v>
      </c>
      <c r="E61" s="22">
        <f t="shared" si="6"/>
        <v>6.869293202570173</v>
      </c>
      <c r="F61" s="22">
        <f t="shared" si="6"/>
        <v>7.0407279029462746</v>
      </c>
      <c r="G61" s="22">
        <f t="shared" si="6"/>
        <v>7.2830763714593045</v>
      </c>
      <c r="H61" s="41">
        <f t="shared" si="6"/>
        <v>7.6795841209829865</v>
      </c>
      <c r="I61" s="22">
        <f t="shared" si="6"/>
        <v>8.2403651115618661</v>
      </c>
      <c r="J61" s="22">
        <f t="shared" si="6"/>
        <v>9.3822170900692825</v>
      </c>
      <c r="K61" s="22">
        <f t="shared" si="6"/>
        <v>11.253462603878116</v>
      </c>
      <c r="L61" s="22">
        <f t="shared" si="6"/>
        <v>16.856846473029044</v>
      </c>
      <c r="AE61" s="9"/>
      <c r="AF61" s="11"/>
      <c r="AH61" s="16"/>
      <c r="AK61" s="18"/>
    </row>
    <row r="62" spans="2:37">
      <c r="B62" s="43">
        <f t="shared" si="5"/>
        <v>7</v>
      </c>
      <c r="D62" s="22">
        <f t="shared" si="6"/>
        <v>7.3023158773210932</v>
      </c>
      <c r="E62" s="22">
        <f t="shared" si="6"/>
        <v>7.4306823489448437</v>
      </c>
      <c r="F62" s="22">
        <f t="shared" si="6"/>
        <v>7.6319232446576537</v>
      </c>
      <c r="G62" s="22">
        <f t="shared" si="6"/>
        <v>7.9178354900009049</v>
      </c>
      <c r="H62" s="41">
        <f t="shared" si="6"/>
        <v>8.3892617449664417</v>
      </c>
      <c r="I62" s="22">
        <f t="shared" si="6"/>
        <v>9.0638352971643137</v>
      </c>
      <c r="J62" s="22">
        <f t="shared" si="6"/>
        <v>10.46650717703349</v>
      </c>
      <c r="K62" s="22">
        <f t="shared" si="6"/>
        <v>12.853470437017995</v>
      </c>
      <c r="L62" s="22">
        <f t="shared" si="6"/>
        <v>20.734597156398102</v>
      </c>
      <c r="AE62" s="9"/>
      <c r="AF62" s="11"/>
      <c r="AH62" s="16"/>
      <c r="AK62" s="18"/>
    </row>
    <row r="63" spans="2:37">
      <c r="B63" s="43">
        <f t="shared" si="5"/>
        <v>7.5</v>
      </c>
      <c r="D63" s="22">
        <f t="shared" si="6"/>
        <v>7.8484721640853925</v>
      </c>
      <c r="E63" s="22">
        <f t="shared" si="6"/>
        <v>7.9970997185020902</v>
      </c>
      <c r="F63" s="22">
        <f t="shared" si="6"/>
        <v>8.2309043020193169</v>
      </c>
      <c r="G63" s="22">
        <f t="shared" si="6"/>
        <v>8.5647725196418776</v>
      </c>
      <c r="H63" s="41">
        <f t="shared" si="6"/>
        <v>9.1196498054474713</v>
      </c>
      <c r="I63" s="22">
        <f t="shared" si="6"/>
        <v>9.923260121725324</v>
      </c>
      <c r="J63" s="22">
        <f t="shared" si="6"/>
        <v>11.631513647642679</v>
      </c>
      <c r="K63" s="22">
        <f t="shared" si="6"/>
        <v>14.659890539483971</v>
      </c>
      <c r="L63" s="22">
        <f t="shared" si="6"/>
        <v>25.897790055248617</v>
      </c>
      <c r="AG63" s="6"/>
    </row>
    <row r="64" spans="2:37">
      <c r="B64" s="43">
        <f t="shared" si="5"/>
        <v>8</v>
      </c>
      <c r="D64" s="22">
        <f t="shared" si="6"/>
        <v>8.3980684442578202</v>
      </c>
      <c r="E64" s="22">
        <f t="shared" si="6"/>
        <v>8.5686131699584429</v>
      </c>
      <c r="F64" s="22">
        <f t="shared" si="6"/>
        <v>8.8378258948298729</v>
      </c>
      <c r="G64" s="22">
        <f t="shared" si="6"/>
        <v>9.2242413061525692</v>
      </c>
      <c r="H64" s="41">
        <f t="shared" si="6"/>
        <v>9.8716683119447186</v>
      </c>
      <c r="I64" s="22">
        <f t="shared" si="6"/>
        <v>10.821046936291086</v>
      </c>
      <c r="J64" s="22">
        <f t="shared" si="6"/>
        <v>12.886597938144327</v>
      </c>
      <c r="K64" s="22">
        <f t="shared" si="6"/>
        <v>16.715419974926871</v>
      </c>
      <c r="L64" s="22">
        <f t="shared" si="6"/>
        <v>33.112582781456943</v>
      </c>
      <c r="AG64" s="6"/>
    </row>
    <row r="65" spans="2:33">
      <c r="B65" s="43">
        <f t="shared" si="5"/>
        <v>8.5</v>
      </c>
      <c r="D65" s="22">
        <f t="shared" si="6"/>
        <v>8.9511373209772529</v>
      </c>
      <c r="E65" s="22">
        <f t="shared" si="6"/>
        <v>9.14529178860389</v>
      </c>
      <c r="F65" s="22">
        <f t="shared" si="6"/>
        <v>9.4528469750889688</v>
      </c>
      <c r="G65" s="22">
        <f t="shared" si="6"/>
        <v>9.8966095380029806</v>
      </c>
      <c r="H65" s="41">
        <f t="shared" si="6"/>
        <v>10.64629258517034</v>
      </c>
      <c r="I65" s="22">
        <f t="shared" si="6"/>
        <v>11.759822910902047</v>
      </c>
      <c r="J65" s="22">
        <f t="shared" si="6"/>
        <v>14.2426273458445</v>
      </c>
      <c r="K65" s="22">
        <f t="shared" si="6"/>
        <v>19.075403949730699</v>
      </c>
      <c r="L65" s="22">
        <f t="shared" si="6"/>
        <v>43.904958677685933</v>
      </c>
      <c r="AG65" s="6"/>
    </row>
    <row r="66" spans="2:33">
      <c r="B66" s="43">
        <f t="shared" si="5"/>
        <v>9</v>
      </c>
      <c r="D66" s="22">
        <f t="shared" si="6"/>
        <v>9.5077118106908944</v>
      </c>
      <c r="E66" s="22">
        <f t="shared" si="6"/>
        <v>9.7272059141411962</v>
      </c>
      <c r="F66" s="22">
        <f t="shared" si="6"/>
        <v>10.076130765785939</v>
      </c>
      <c r="G66" s="22">
        <f t="shared" si="6"/>
        <v>10.582259429968959</v>
      </c>
      <c r="H66" s="41">
        <f t="shared" si="6"/>
        <v>11.444557477110884</v>
      </c>
      <c r="I66" s="22">
        <f t="shared" si="6"/>
        <v>12.742460710746141</v>
      </c>
      <c r="J66" s="22">
        <f t="shared" si="6"/>
        <v>15.712290502793293</v>
      </c>
      <c r="K66" s="22">
        <f t="shared" si="6"/>
        <v>21.812893843916626</v>
      </c>
      <c r="L66" s="22">
        <f t="shared" si="6"/>
        <v>61.813186813186789</v>
      </c>
    </row>
    <row r="67" spans="2:33">
      <c r="B67" s="43">
        <f t="shared" si="5"/>
        <v>9.5</v>
      </c>
      <c r="D67" s="22">
        <f t="shared" si="6"/>
        <v>10.06782534972446</v>
      </c>
      <c r="E67" s="22">
        <f t="shared" si="6"/>
        <v>10.314427169286894</v>
      </c>
      <c r="F67" s="22">
        <f t="shared" si="6"/>
        <v>10.707844905320108</v>
      </c>
      <c r="G67" s="22">
        <f t="shared" si="6"/>
        <v>11.281588447653428</v>
      </c>
      <c r="H67" s="41">
        <f t="shared" si="6"/>
        <v>12.267561983471074</v>
      </c>
      <c r="I67" s="22">
        <f t="shared" si="6"/>
        <v>13.772107857349956</v>
      </c>
      <c r="J67" s="22">
        <f t="shared" si="6"/>
        <v>17.310495626822153</v>
      </c>
      <c r="K67" s="22">
        <f t="shared" si="6"/>
        <v>25.026343519494201</v>
      </c>
      <c r="L67" s="22">
        <f t="shared" si="6"/>
        <v>97.336065573770426</v>
      </c>
    </row>
    <row r="68" spans="2:33">
      <c r="B68" s="43">
        <f t="shared" si="5"/>
        <v>10</v>
      </c>
      <c r="D68" s="22">
        <f t="shared" si="6"/>
        <v>10.6315118009781</v>
      </c>
      <c r="E68" s="22">
        <f t="shared" si="6"/>
        <v>10.907028489158414</v>
      </c>
      <c r="F68" s="22">
        <f t="shared" si="6"/>
        <v>11.348161597821154</v>
      </c>
      <c r="G68" s="22">
        <f t="shared" si="6"/>
        <v>11.995010075808464</v>
      </c>
      <c r="H68" s="41">
        <f t="shared" si="6"/>
        <v>13.116474291710388</v>
      </c>
      <c r="I68" s="22">
        <f t="shared" si="6"/>
        <v>14.852220406950838</v>
      </c>
      <c r="J68" s="22">
        <f t="shared" si="6"/>
        <v>19.054878048780484</v>
      </c>
      <c r="K68" s="22">
        <f t="shared" si="6"/>
        <v>28.851702250432776</v>
      </c>
      <c r="L68" s="22">
        <f t="shared" si="6"/>
        <v>201.61290322580618</v>
      </c>
    </row>
    <row r="69" spans="2:33">
      <c r="E69" s="6"/>
    </row>
    <row r="70" spans="2:33">
      <c r="E70" s="6"/>
    </row>
    <row r="71" spans="2:33">
      <c r="B71" s="13" t="s">
        <v>41</v>
      </c>
      <c r="D71" s="15" t="s">
        <v>28</v>
      </c>
      <c r="G71" s="27" t="s">
        <v>50</v>
      </c>
    </row>
    <row r="72" spans="2:33">
      <c r="C72" s="2"/>
      <c r="E72" s="6"/>
    </row>
    <row r="73" spans="2:33">
      <c r="C73" s="14" t="s">
        <v>39</v>
      </c>
      <c r="D73" s="15">
        <v>2</v>
      </c>
      <c r="E73" s="15">
        <v>2.8</v>
      </c>
      <c r="F73" s="15">
        <v>4</v>
      </c>
      <c r="G73" s="1">
        <v>5.6</v>
      </c>
      <c r="H73" s="1">
        <v>8</v>
      </c>
      <c r="I73" s="1">
        <v>11</v>
      </c>
      <c r="J73" s="1">
        <v>16</v>
      </c>
      <c r="K73" s="1">
        <v>22</v>
      </c>
      <c r="L73" s="1">
        <v>32</v>
      </c>
    </row>
    <row r="74" spans="2:33">
      <c r="B74" s="13" t="s">
        <v>37</v>
      </c>
      <c r="E74" s="6"/>
    </row>
    <row r="75" spans="2:33">
      <c r="B75" s="42">
        <v>0</v>
      </c>
      <c r="C75" s="23"/>
      <c r="D75" s="24">
        <f t="shared" ref="D75:L84" si="7">IF((($E$5*$E$5/D$73/$E$6+$E$5)/1000-$B75)&gt;0,($B75*(($E$5*$E$5/D$73/$E$6+$E$5)/1000-$E$5/1000)/(($E$5*$E$5/D$73/$E$6+$E$5)/1000-$B75))-($B75*(($E$5*$E$5/D$73/$E$6+$E$5)/1000-$E$5/1000)/(($E$5*$E$5/D$73/$E$6+$E$5)/1000+$B75-2*$E$5/1000)),"infinity")</f>
        <v>0</v>
      </c>
      <c r="E75" s="24">
        <f t="shared" si="7"/>
        <v>0</v>
      </c>
      <c r="F75" s="24">
        <f t="shared" si="7"/>
        <v>0</v>
      </c>
      <c r="G75" s="24">
        <f t="shared" si="7"/>
        <v>0</v>
      </c>
      <c r="H75" s="39">
        <f t="shared" si="7"/>
        <v>0</v>
      </c>
      <c r="I75" s="24">
        <f t="shared" si="7"/>
        <v>0</v>
      </c>
      <c r="J75" s="24">
        <f t="shared" si="7"/>
        <v>0</v>
      </c>
      <c r="K75" s="24">
        <f t="shared" si="7"/>
        <v>0</v>
      </c>
      <c r="L75" s="24">
        <f t="shared" si="7"/>
        <v>0</v>
      </c>
    </row>
    <row r="76" spans="2:33">
      <c r="B76" s="43">
        <f>B75+0.5</f>
        <v>0.5</v>
      </c>
      <c r="D76" s="20">
        <f t="shared" si="7"/>
        <v>2.4000138240796165E-3</v>
      </c>
      <c r="E76" s="20">
        <f t="shared" si="7"/>
        <v>3.3600379334842723E-3</v>
      </c>
      <c r="F76" s="20">
        <f t="shared" si="7"/>
        <v>4.8001105945481015E-3</v>
      </c>
      <c r="G76" s="20">
        <f t="shared" si="7"/>
        <v>6.7203034781525006E-3</v>
      </c>
      <c r="H76" s="40">
        <f t="shared" si="7"/>
        <v>9.6008848175447303E-3</v>
      </c>
      <c r="I76" s="20">
        <f t="shared" si="7"/>
        <v>1.3202300368816255E-2</v>
      </c>
      <c r="J76" s="20">
        <f t="shared" si="7"/>
        <v>1.9207080498154894E-2</v>
      </c>
      <c r="K76" s="20">
        <f t="shared" si="7"/>
        <v>2.6418412576829531E-2</v>
      </c>
      <c r="L76" s="20">
        <f t="shared" si="7"/>
        <v>3.8456706721463174E-2</v>
      </c>
    </row>
    <row r="77" spans="2:33">
      <c r="B77" s="43">
        <f t="shared" ref="B77:B95" si="8">B76+0.5</f>
        <v>1</v>
      </c>
      <c r="D77" s="20">
        <f t="shared" si="7"/>
        <v>1.0800314937183697E-2</v>
      </c>
      <c r="E77" s="20">
        <f t="shared" si="7"/>
        <v>1.5120864211824681E-2</v>
      </c>
      <c r="F77" s="20">
        <f t="shared" si="7"/>
        <v>2.1602519717899837E-2</v>
      </c>
      <c r="G77" s="20">
        <f t="shared" si="7"/>
        <v>3.0246914880297182E-2</v>
      </c>
      <c r="H77" s="40">
        <f t="shared" si="7"/>
        <v>4.3220164800089056E-2</v>
      </c>
      <c r="I77" s="20">
        <f t="shared" si="7"/>
        <v>5.9452442404921091E-2</v>
      </c>
      <c r="J77" s="20">
        <f t="shared" si="7"/>
        <v>8.6561544617026032E-2</v>
      </c>
      <c r="K77" s="20">
        <f t="shared" si="7"/>
        <v>0.11922065338457599</v>
      </c>
      <c r="L77" s="20">
        <f t="shared" si="7"/>
        <v>0.17409964690012358</v>
      </c>
    </row>
    <row r="78" spans="2:33">
      <c r="B78" s="43">
        <f t="shared" si="8"/>
        <v>1.5</v>
      </c>
      <c r="D78" s="20">
        <f t="shared" si="7"/>
        <v>2.5201778237472494E-2</v>
      </c>
      <c r="E78" s="20">
        <f t="shared" si="7"/>
        <v>3.5284879814194703E-2</v>
      </c>
      <c r="F78" s="20">
        <f t="shared" si="7"/>
        <v>5.0414228911968006E-2</v>
      </c>
      <c r="G78" s="20">
        <f t="shared" si="7"/>
        <v>7.0599054719319598E-2</v>
      </c>
      <c r="H78" s="40">
        <f t="shared" si="7"/>
        <v>0.10091392778791519</v>
      </c>
      <c r="I78" s="20">
        <f t="shared" si="7"/>
        <v>0.13889646617325879</v>
      </c>
      <c r="J78" s="20">
        <f t="shared" si="7"/>
        <v>0.20251452318437679</v>
      </c>
      <c r="K78" s="20">
        <f t="shared" si="7"/>
        <v>0.27958704710731097</v>
      </c>
      <c r="L78" s="20">
        <f t="shared" si="7"/>
        <v>0.41061712495013936</v>
      </c>
    </row>
    <row r="79" spans="2:33">
      <c r="B79" s="43">
        <f t="shared" si="8"/>
        <v>2</v>
      </c>
      <c r="D79" s="20">
        <f t="shared" si="7"/>
        <v>4.5605926946266306E-2</v>
      </c>
      <c r="E79" s="20">
        <f t="shared" si="7"/>
        <v>6.3856265570136017E-2</v>
      </c>
      <c r="F79" s="20">
        <f t="shared" si="7"/>
        <v>9.1247434066125122E-2</v>
      </c>
      <c r="G79" s="20">
        <f t="shared" si="7"/>
        <v>0.12781022409911547</v>
      </c>
      <c r="H79" s="40">
        <f t="shared" si="7"/>
        <v>0.18278006555711679</v>
      </c>
      <c r="I79" s="20">
        <f t="shared" si="7"/>
        <v>0.25178985895460948</v>
      </c>
      <c r="J79" s="20">
        <f t="shared" si="7"/>
        <v>0.36785965057205394</v>
      </c>
      <c r="K79" s="20">
        <f t="shared" si="7"/>
        <v>0.50961375788087815</v>
      </c>
      <c r="L79" s="20">
        <f t="shared" si="7"/>
        <v>0.75470898686276766</v>
      </c>
    </row>
    <row r="80" spans="2:33">
      <c r="B80" s="43">
        <f t="shared" si="8"/>
        <v>2.5</v>
      </c>
      <c r="D80" s="20">
        <f t="shared" si="7"/>
        <v>7.2014933016510518E-2</v>
      </c>
      <c r="E80" s="20">
        <f t="shared" si="7"/>
        <v>0.10084098435757216</v>
      </c>
      <c r="F80" s="20">
        <f t="shared" si="7"/>
        <v>0.14411953851002179</v>
      </c>
      <c r="G80" s="20">
        <f t="shared" si="7"/>
        <v>0.2019282752817535</v>
      </c>
      <c r="H80" s="40">
        <f t="shared" si="7"/>
        <v>0.28895869560191967</v>
      </c>
      <c r="I80" s="20">
        <f t="shared" si="7"/>
        <v>0.39849964481203415</v>
      </c>
      <c r="J80" s="20">
        <f t="shared" si="7"/>
        <v>0.58374692884254653</v>
      </c>
      <c r="K80" s="20">
        <f t="shared" si="7"/>
        <v>0.81238314812091694</v>
      </c>
      <c r="L80" s="20">
        <f t="shared" si="7"/>
        <v>1.2165811905733883</v>
      </c>
    </row>
    <row r="81" spans="2:12">
      <c r="B81" s="43">
        <f t="shared" si="8"/>
        <v>3</v>
      </c>
      <c r="D81" s="20">
        <f t="shared" si="7"/>
        <v>0.10443161771658005</v>
      </c>
      <c r="E81" s="20">
        <f t="shared" si="7"/>
        <v>0.14624678424574045</v>
      </c>
      <c r="F81" s="20">
        <f t="shared" si="7"/>
        <v>0.2090531717531201</v>
      </c>
      <c r="G81" s="20">
        <f t="shared" si="7"/>
        <v>0.29301551287315153</v>
      </c>
      <c r="H81" s="40">
        <f t="shared" si="7"/>
        <v>0.41963276827074614</v>
      </c>
      <c r="I81" s="20">
        <f t="shared" si="7"/>
        <v>0.57950741284547114</v>
      </c>
      <c r="J81" s="20">
        <f t="shared" si="7"/>
        <v>0.85170314523202828</v>
      </c>
      <c r="K81" s="20">
        <f t="shared" si="7"/>
        <v>1.1920702540023105</v>
      </c>
      <c r="L81" s="20">
        <f t="shared" si="7"/>
        <v>1.8107445837230016</v>
      </c>
    </row>
    <row r="82" spans="2:12">
      <c r="B82" s="43">
        <f t="shared" si="8"/>
        <v>3.5</v>
      </c>
      <c r="D82" s="20">
        <f t="shared" si="7"/>
        <v>0.14285945238970665</v>
      </c>
      <c r="E82" s="20">
        <f t="shared" si="7"/>
        <v>0.20008320258615298</v>
      </c>
      <c r="F82" s="20">
        <f t="shared" si="7"/>
        <v>0.28607621390872096</v>
      </c>
      <c r="G82" s="20">
        <f t="shared" si="7"/>
        <v>0.40114882602824853</v>
      </c>
      <c r="H82" s="40">
        <f t="shared" si="7"/>
        <v>0.57502886419396715</v>
      </c>
      <c r="I82" s="20">
        <f t="shared" si="7"/>
        <v>0.79541333115983814</v>
      </c>
      <c r="J82" s="20">
        <f t="shared" si="7"/>
        <v>1.1736595295893699</v>
      </c>
      <c r="K82" s="20">
        <f t="shared" si="7"/>
        <v>1.6540924192443187</v>
      </c>
      <c r="L82" s="20">
        <f t="shared" si="7"/>
        <v>2.5572406442240743</v>
      </c>
    </row>
    <row r="83" spans="2:12">
      <c r="B83" s="43">
        <f t="shared" si="8"/>
        <v>4</v>
      </c>
      <c r="D83" s="20">
        <f t="shared" si="7"/>
        <v>0.18730255938941953</v>
      </c>
      <c r="E83" s="20">
        <f t="shared" si="7"/>
        <v>0.26236157105562041</v>
      </c>
      <c r="F83" s="20">
        <f t="shared" si="7"/>
        <v>0.37522182585185382</v>
      </c>
      <c r="G83" s="20">
        <f t="shared" si="7"/>
        <v>0.52641985220148824</v>
      </c>
      <c r="H83" s="40">
        <f t="shared" si="7"/>
        <v>0.75541818853300979</v>
      </c>
      <c r="I83" s="20">
        <f t="shared" si="7"/>
        <v>1.046941209644781</v>
      </c>
      <c r="J83" s="20">
        <f t="shared" si="7"/>
        <v>1.5519876053229189</v>
      </c>
      <c r="K83" s="20">
        <f t="shared" si="7"/>
        <v>2.2053124468939727</v>
      </c>
      <c r="L83" s="20">
        <f t="shared" si="7"/>
        <v>3.4835010078334117</v>
      </c>
    </row>
    <row r="84" spans="2:12">
      <c r="B84" s="43">
        <f t="shared" si="8"/>
        <v>4.5</v>
      </c>
      <c r="D84" s="20">
        <f t="shared" si="7"/>
        <v>0.23776571319146633</v>
      </c>
      <c r="E84" s="20">
        <f t="shared" si="7"/>
        <v>0.33309502165633464</v>
      </c>
      <c r="F84" s="20">
        <f t="shared" si="7"/>
        <v>0.47652848517210167</v>
      </c>
      <c r="G84" s="20">
        <f t="shared" si="7"/>
        <v>0.66893517309661199</v>
      </c>
      <c r="H84" s="40">
        <f t="shared" si="7"/>
        <v>0.96111777025855005</v>
      </c>
      <c r="I84" s="20">
        <f t="shared" si="7"/>
        <v>1.33494469234653</v>
      </c>
      <c r="J84" s="20">
        <f t="shared" si="7"/>
        <v>1.9895445081872767</v>
      </c>
      <c r="K84" s="20">
        <f t="shared" si="7"/>
        <v>2.854310139362326</v>
      </c>
      <c r="L84" s="20">
        <f t="shared" si="7"/>
        <v>4.6271916841419749</v>
      </c>
    </row>
    <row r="85" spans="2:12">
      <c r="B85" s="43">
        <f t="shared" si="8"/>
        <v>5</v>
      </c>
      <c r="D85" s="20">
        <f t="shared" ref="D85:L95" si="9">IF((($E$5*$E$5/D$73/$E$6+$E$5)/1000-$B85)&gt;0,($B85*(($E$5*$E$5/D$73/$E$6+$E$5)/1000-$E$5/1000)/(($E$5*$E$5/D$73/$E$6+$E$5)/1000-$B85))-($B85*(($E$5*$E$5/D$73/$E$6+$E$5)/1000-$E$5/1000)/(($E$5*$E$5/D$73/$E$6+$E$5)/1000+$B85-2*$E$5/1000)),"infinity")</f>
        <v>0.29425434168277675</v>
      </c>
      <c r="E85" s="20">
        <f t="shared" si="9"/>
        <v>0.41229849367895355</v>
      </c>
      <c r="F85" s="20">
        <f t="shared" si="9"/>
        <v>0.59004002799438826</v>
      </c>
      <c r="G85" s="20">
        <f t="shared" si="9"/>
        <v>0.82881654360220391</v>
      </c>
      <c r="H85" s="40">
        <f t="shared" si="9"/>
        <v>1.1924918764532988</v>
      </c>
      <c r="I85" s="20">
        <f t="shared" si="9"/>
        <v>1.6604146799921393</v>
      </c>
      <c r="J85" s="20">
        <f t="shared" si="9"/>
        <v>2.4897294426257934</v>
      </c>
      <c r="K85" s="20">
        <f t="shared" si="9"/>
        <v>3.6117434330039013</v>
      </c>
      <c r="L85" s="20">
        <f t="shared" si="9"/>
        <v>6.0406523575803206</v>
      </c>
    </row>
    <row r="86" spans="2:12">
      <c r="B86" s="43">
        <f t="shared" si="8"/>
        <v>5.5</v>
      </c>
      <c r="D86" s="20">
        <f t="shared" si="9"/>
        <v>0.35677452762812312</v>
      </c>
      <c r="E86" s="20">
        <f t="shared" si="9"/>
        <v>0.49998874163558149</v>
      </c>
      <c r="F86" s="20">
        <f t="shared" si="9"/>
        <v>0.71580569675289318</v>
      </c>
      <c r="G86" s="20">
        <f t="shared" si="9"/>
        <v>1.0062011546368783</v>
      </c>
      <c r="H86" s="40">
        <f t="shared" si="9"/>
        <v>1.4499536535577402</v>
      </c>
      <c r="I86" s="20">
        <f t="shared" si="9"/>
        <v>2.024488105672785</v>
      </c>
      <c r="J86" s="20">
        <f t="shared" si="9"/>
        <v>3.0565534426877354</v>
      </c>
      <c r="K86" s="20">
        <f t="shared" si="9"/>
        <v>4.4908294705449059</v>
      </c>
      <c r="L86" s="20">
        <f t="shared" si="9"/>
        <v>7.7980318502777868</v>
      </c>
    </row>
    <row r="87" spans="2:12">
      <c r="B87" s="43">
        <f t="shared" si="8"/>
        <v>6</v>
      </c>
      <c r="D87" s="20">
        <f t="shared" si="9"/>
        <v>0.42533301031520754</v>
      </c>
      <c r="E87" s="20">
        <f t="shared" si="9"/>
        <v>0.59618434417057209</v>
      </c>
      <c r="F87" s="20">
        <f t="shared" si="9"/>
        <v>0.85388019401573079</v>
      </c>
      <c r="G87" s="20">
        <f t="shared" si="9"/>
        <v>1.2012419309716167</v>
      </c>
      <c r="H87" s="40">
        <f t="shared" si="9"/>
        <v>1.7339670095632691</v>
      </c>
      <c r="I87" s="20">
        <f t="shared" si="9"/>
        <v>2.4284582124799288</v>
      </c>
      <c r="J87" s="20">
        <f t="shared" si="9"/>
        <v>3.6947252404702526</v>
      </c>
      <c r="K87" s="20">
        <f t="shared" si="9"/>
        <v>5.5079894372208713</v>
      </c>
      <c r="L87" s="20">
        <f t="shared" si="9"/>
        <v>10.007199152686113</v>
      </c>
    </row>
    <row r="88" spans="2:12">
      <c r="B88" s="43">
        <f t="shared" si="8"/>
        <v>6.5</v>
      </c>
      <c r="D88" s="20">
        <f t="shared" si="9"/>
        <v>0.4999371873790226</v>
      </c>
      <c r="E88" s="20">
        <f t="shared" si="9"/>
        <v>0.70090571395796442</v>
      </c>
      <c r="F88" s="20">
        <f t="shared" si="9"/>
        <v>1.0043237424707909</v>
      </c>
      <c r="G88" s="20">
        <f t="shared" si="9"/>
        <v>1.4141078652472272</v>
      </c>
      <c r="H88" s="40">
        <f t="shared" si="9"/>
        <v>2.0450487534379098</v>
      </c>
      <c r="I88" s="20">
        <f t="shared" si="9"/>
        <v>2.8737865118260668</v>
      </c>
      <c r="J88" s="20">
        <f t="shared" si="9"/>
        <v>4.4097568697510452</v>
      </c>
      <c r="K88" s="20">
        <f t="shared" si="9"/>
        <v>6.6837213215384086</v>
      </c>
      <c r="L88" s="20">
        <f t="shared" si="9"/>
        <v>12.830582845675227</v>
      </c>
    </row>
    <row r="89" spans="2:12">
      <c r="B89" s="43">
        <f t="shared" si="8"/>
        <v>7</v>
      </c>
      <c r="D89" s="20">
        <f t="shared" si="9"/>
        <v>0.58059511680640163</v>
      </c>
      <c r="E89" s="20">
        <f t="shared" si="9"/>
        <v>0.81417510859549136</v>
      </c>
      <c r="F89" s="20">
        <f t="shared" si="9"/>
        <v>1.1672021511962569</v>
      </c>
      <c r="G89" s="20">
        <f t="shared" si="9"/>
        <v>1.6449843895635974</v>
      </c>
      <c r="H89" s="40">
        <f t="shared" si="9"/>
        <v>2.3837710105807179</v>
      </c>
      <c r="I89" s="20">
        <f t="shared" si="9"/>
        <v>3.3621166362536687</v>
      </c>
      <c r="J89" s="20">
        <f t="shared" si="9"/>
        <v>5.2080937154950293</v>
      </c>
      <c r="K89" s="20">
        <f t="shared" si="9"/>
        <v>8.0437961206788451</v>
      </c>
      <c r="L89" s="20">
        <f t="shared" si="9"/>
        <v>16.523817560632942</v>
      </c>
    </row>
    <row r="90" spans="2:12">
      <c r="B90" s="43">
        <f t="shared" si="8"/>
        <v>7.5</v>
      </c>
      <c r="D90" s="20">
        <f t="shared" si="9"/>
        <v>0.667315519121777</v>
      </c>
      <c r="E90" s="20">
        <f t="shared" si="9"/>
        <v>0.93601664250600614</v>
      </c>
      <c r="F90" s="20">
        <f t="shared" si="9"/>
        <v>1.3425868883528942</v>
      </c>
      <c r="G90" s="20">
        <f t="shared" si="9"/>
        <v>1.8940737861852099</v>
      </c>
      <c r="H90" s="40">
        <f t="shared" si="9"/>
        <v>2.7507639358822535</v>
      </c>
      <c r="I90" s="20">
        <f t="shared" si="9"/>
        <v>3.8952903419471543</v>
      </c>
      <c r="J90" s="20">
        <f t="shared" si="9"/>
        <v>6.0972751588587357</v>
      </c>
      <c r="K90" s="20">
        <f t="shared" si="9"/>
        <v>9.620922520134334</v>
      </c>
      <c r="L90" s="20">
        <f t="shared" si="9"/>
        <v>21.512850859738794</v>
      </c>
    </row>
    <row r="91" spans="2:12">
      <c r="B91" s="43">
        <f t="shared" si="8"/>
        <v>8</v>
      </c>
      <c r="D91" s="20">
        <f t="shared" si="9"/>
        <v>0.76010777975524224</v>
      </c>
      <c r="E91" s="20">
        <f t="shared" si="9"/>
        <v>1.0664562998582889</v>
      </c>
      <c r="F91" s="20">
        <f t="shared" si="9"/>
        <v>1.530555160449163</v>
      </c>
      <c r="G91" s="20">
        <f t="shared" si="9"/>
        <v>2.1615956390856859</v>
      </c>
      <c r="H91" s="40">
        <f t="shared" si="9"/>
        <v>3.1467187490664399</v>
      </c>
      <c r="I91" s="20">
        <f t="shared" si="9"/>
        <v>4.475365965401898</v>
      </c>
      <c r="J91" s="20">
        <f t="shared" si="9"/>
        <v>7.0861339010213573</v>
      </c>
      <c r="K91" s="20">
        <f t="shared" si="9"/>
        <v>11.457105264791469</v>
      </c>
      <c r="L91" s="20">
        <f t="shared" si="9"/>
        <v>28.562992244605258</v>
      </c>
    </row>
    <row r="92" spans="2:12">
      <c r="B92" s="43">
        <f t="shared" si="8"/>
        <v>8.5</v>
      </c>
      <c r="D92" s="20">
        <f t="shared" si="9"/>
        <v>0.85898195159416169</v>
      </c>
      <c r="E92" s="20">
        <f t="shared" si="9"/>
        <v>1.2055219485201949</v>
      </c>
      <c r="F92" s="20">
        <f t="shared" si="9"/>
        <v>1.7311899983447825</v>
      </c>
      <c r="G92" s="20">
        <f t="shared" si="9"/>
        <v>2.4477873282441474</v>
      </c>
      <c r="H92" s="40">
        <f t="shared" si="9"/>
        <v>3.5723911204566248</v>
      </c>
      <c r="I92" s="20">
        <f t="shared" si="9"/>
        <v>5.1046396976229991</v>
      </c>
      <c r="J92" s="20">
        <f t="shared" si="9"/>
        <v>8.1850446776574994</v>
      </c>
      <c r="K92" s="20">
        <f t="shared" si="9"/>
        <v>13.607056034136257</v>
      </c>
      <c r="L92" s="20">
        <f t="shared" si="9"/>
        <v>39.19946709221206</v>
      </c>
    </row>
    <row r="93" spans="2:12">
      <c r="B93" s="43">
        <f t="shared" si="8"/>
        <v>9</v>
      </c>
      <c r="D93" s="20">
        <f t="shared" si="9"/>
        <v>0.96394875771956379</v>
      </c>
      <c r="E93" s="20">
        <f t="shared" si="9"/>
        <v>1.3532433550582379</v>
      </c>
      <c r="F93" s="20">
        <f t="shared" si="9"/>
        <v>1.9445803501733607</v>
      </c>
      <c r="G93" s="20">
        <f t="shared" si="9"/>
        <v>2.7529045688095177</v>
      </c>
      <c r="H93" s="40">
        <f t="shared" si="9"/>
        <v>4.0286049392071259</v>
      </c>
      <c r="I93" s="20">
        <f t="shared" si="9"/>
        <v>5.7856701101432195</v>
      </c>
      <c r="J93" s="20">
        <f t="shared" si="9"/>
        <v>9.4062366911341009</v>
      </c>
      <c r="K93" s="20">
        <f t="shared" si="9"/>
        <v>16.143245362122496</v>
      </c>
      <c r="L93" s="20">
        <f t="shared" si="9"/>
        <v>56.959864984023717</v>
      </c>
    </row>
    <row r="94" spans="2:12">
      <c r="B94" s="43">
        <f t="shared" si="8"/>
        <v>9.5</v>
      </c>
      <c r="D94" s="20">
        <f t="shared" si="9"/>
        <v>1.0750195943287775</v>
      </c>
      <c r="E94" s="20">
        <f t="shared" si="9"/>
        <v>1.5096522007987208</v>
      </c>
      <c r="F94" s="20">
        <f t="shared" si="9"/>
        <v>2.1708211813804965</v>
      </c>
      <c r="G94" s="20">
        <f t="shared" si="9"/>
        <v>3.0772219974668875</v>
      </c>
      <c r="H94" s="40">
        <f t="shared" si="9"/>
        <v>4.5162565004423536</v>
      </c>
      <c r="I94" s="20">
        <f t="shared" si="9"/>
        <v>6.5213064529842111</v>
      </c>
      <c r="J94" s="20">
        <f t="shared" si="9"/>
        <v>10.764189121860742</v>
      </c>
      <c r="K94" s="20">
        <f t="shared" si="9"/>
        <v>19.163593581207358</v>
      </c>
      <c r="L94" s="20">
        <f t="shared" si="9"/>
        <v>92.342373395469338</v>
      </c>
    </row>
    <row r="95" spans="2:12">
      <c r="B95" s="43">
        <f t="shared" si="8"/>
        <v>10</v>
      </c>
      <c r="D95" s="20">
        <f t="shared" si="9"/>
        <v>1.1922065338457593</v>
      </c>
      <c r="E95" s="20">
        <f t="shared" si="9"/>
        <v>1.6747820989667535</v>
      </c>
      <c r="F95" s="20">
        <f t="shared" si="9"/>
        <v>2.410013582090011</v>
      </c>
      <c r="G95" s="20">
        <f t="shared" si="9"/>
        <v>3.4210338085747711</v>
      </c>
      <c r="H95" s="40">
        <f t="shared" si="9"/>
        <v>5.0363191527317177</v>
      </c>
      <c r="I95" s="20">
        <f t="shared" si="9"/>
        <v>7.314721349138221</v>
      </c>
      <c r="J95" s="20">
        <f t="shared" si="9"/>
        <v>12.276136183270722</v>
      </c>
      <c r="K95" s="20">
        <f t="shared" si="9"/>
        <v>22.803559030401324</v>
      </c>
      <c r="L95" s="20">
        <f t="shared" si="9"/>
        <v>196.48574982137632</v>
      </c>
    </row>
    <row r="99" spans="3:12">
      <c r="C99" s="49" t="s">
        <v>69</v>
      </c>
      <c r="D99" t="s">
        <v>70</v>
      </c>
      <c r="F99" s="50" t="s">
        <v>71</v>
      </c>
      <c r="G99" t="s">
        <v>72</v>
      </c>
      <c r="H99"/>
      <c r="L99" s="51" t="s">
        <v>73</v>
      </c>
    </row>
  </sheetData>
  <hyperlinks>
    <hyperlink ref="L99" r:id="rId1"/>
  </hyperlinks>
  <pageMargins left="0.7" right="0.7" top="0.75" bottom="0.75" header="0.3" footer="0.3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B2:AK99"/>
  <sheetViews>
    <sheetView zoomScale="80" zoomScaleNormal="80" workbookViewId="0"/>
  </sheetViews>
  <sheetFormatPr defaultRowHeight="15"/>
  <cols>
    <col min="2" max="2" width="11.5" bestFit="1" customWidth="1"/>
    <col min="4" max="4" width="9" style="6"/>
    <col min="8" max="8" width="9" style="1"/>
  </cols>
  <sheetData>
    <row r="2" spans="3:12" ht="30">
      <c r="E2" s="5" t="s">
        <v>35</v>
      </c>
    </row>
    <row r="5" spans="3:12" ht="15.75">
      <c r="E5" s="21">
        <v>100</v>
      </c>
      <c r="F5" t="s">
        <v>24</v>
      </c>
      <c r="G5" s="7" t="s">
        <v>7</v>
      </c>
      <c r="H5" s="15" t="s">
        <v>36</v>
      </c>
    </row>
    <row r="6" spans="3:12" ht="15.75">
      <c r="E6" s="21">
        <v>0.03</v>
      </c>
      <c r="F6" t="s">
        <v>24</v>
      </c>
      <c r="G6" s="7" t="s">
        <v>17</v>
      </c>
      <c r="H6" s="15" t="s">
        <v>38</v>
      </c>
    </row>
    <row r="9" spans="3:12">
      <c r="D9" s="1" t="s">
        <v>47</v>
      </c>
    </row>
    <row r="11" spans="3:12">
      <c r="C11" s="14" t="s">
        <v>39</v>
      </c>
      <c r="D11" s="15">
        <v>2</v>
      </c>
      <c r="E11" s="15">
        <v>2.8</v>
      </c>
      <c r="F11" s="15">
        <v>4</v>
      </c>
      <c r="G11" s="1">
        <v>5.6</v>
      </c>
      <c r="H11" s="1">
        <v>8</v>
      </c>
      <c r="I11" s="1">
        <v>11</v>
      </c>
      <c r="J11" s="1">
        <v>16</v>
      </c>
      <c r="K11" s="1">
        <v>22</v>
      </c>
      <c r="L11" s="1">
        <v>32</v>
      </c>
    </row>
    <row r="13" spans="3:12">
      <c r="C13" s="14" t="s">
        <v>48</v>
      </c>
      <c r="D13" s="25">
        <f>($E$5*$E$5/D11/$E$6+$E$5)/1000</f>
        <v>166.76666666666668</v>
      </c>
      <c r="E13" s="25">
        <f t="shared" ref="E13:L13" si="0">($E$5*$E$5/E11/$E$6+$E$5)/1000</f>
        <v>119.14761904761906</v>
      </c>
      <c r="F13" s="25">
        <f t="shared" si="0"/>
        <v>83.433333333333337</v>
      </c>
      <c r="G13" s="25">
        <f t="shared" si="0"/>
        <v>59.623809523809527</v>
      </c>
      <c r="H13" s="37">
        <f t="shared" si="0"/>
        <v>41.766666666666673</v>
      </c>
      <c r="I13" s="25">
        <f t="shared" si="0"/>
        <v>30.403030303030302</v>
      </c>
      <c r="J13" s="25">
        <f t="shared" si="0"/>
        <v>20.933333333333337</v>
      </c>
      <c r="K13" s="25">
        <f t="shared" si="0"/>
        <v>15.251515151515152</v>
      </c>
      <c r="L13" s="25">
        <f t="shared" si="0"/>
        <v>10.516666666666667</v>
      </c>
    </row>
    <row r="14" spans="3:12" ht="14.1" customHeight="1">
      <c r="C14" s="14"/>
      <c r="D14" s="26"/>
      <c r="E14" s="26"/>
      <c r="F14" s="26"/>
      <c r="G14" s="26"/>
      <c r="H14" s="38"/>
      <c r="I14" s="26"/>
      <c r="J14" s="26"/>
      <c r="K14" s="26"/>
      <c r="L14" s="26"/>
    </row>
    <row r="15" spans="3:12" ht="14.1" customHeight="1">
      <c r="C15" s="14"/>
    </row>
    <row r="16" spans="3:12" ht="14.1" customHeight="1"/>
    <row r="17" spans="2:12" ht="15.75">
      <c r="B17" s="19" t="s">
        <v>43</v>
      </c>
      <c r="D17" s="1" t="s">
        <v>26</v>
      </c>
      <c r="G17" s="27" t="s">
        <v>52</v>
      </c>
    </row>
    <row r="18" spans="2:12">
      <c r="D18"/>
    </row>
    <row r="19" spans="2:12">
      <c r="C19" s="14" t="s">
        <v>39</v>
      </c>
      <c r="D19" s="6">
        <v>2</v>
      </c>
      <c r="E19" s="6">
        <v>2.8</v>
      </c>
      <c r="F19" s="6">
        <v>4</v>
      </c>
      <c r="G19">
        <v>5.6</v>
      </c>
      <c r="H19" s="1">
        <v>8</v>
      </c>
      <c r="I19">
        <v>11</v>
      </c>
      <c r="J19">
        <v>16</v>
      </c>
      <c r="K19">
        <v>22</v>
      </c>
      <c r="L19">
        <v>32</v>
      </c>
    </row>
    <row r="20" spans="2:12">
      <c r="B20" s="13" t="s">
        <v>37</v>
      </c>
      <c r="E20" s="6"/>
    </row>
    <row r="21" spans="2:12">
      <c r="B21" s="42">
        <v>0</v>
      </c>
      <c r="C21" s="23"/>
      <c r="D21" s="24">
        <f t="shared" ref="D21:L30" si="1">$B21-($B21*(($E$5*$E$5/D$73/$E$6+$E$5)/1000-$E$5/1000)/(($E$5*$E$5/D$73/$E$6+$E$5)/1000+$B21-2*$E$5/1000))</f>
        <v>0</v>
      </c>
      <c r="E21" s="24">
        <f t="shared" si="1"/>
        <v>0</v>
      </c>
      <c r="F21" s="24">
        <f t="shared" si="1"/>
        <v>0</v>
      </c>
      <c r="G21" s="24">
        <f t="shared" si="1"/>
        <v>0</v>
      </c>
      <c r="H21" s="39">
        <f t="shared" si="1"/>
        <v>0</v>
      </c>
      <c r="I21" s="24">
        <f t="shared" si="1"/>
        <v>0</v>
      </c>
      <c r="J21" s="24">
        <f t="shared" si="1"/>
        <v>0</v>
      </c>
      <c r="K21" s="24">
        <f t="shared" si="1"/>
        <v>0</v>
      </c>
      <c r="L21" s="24">
        <f t="shared" si="1"/>
        <v>0</v>
      </c>
    </row>
    <row r="22" spans="2:12">
      <c r="B22" s="43">
        <f>B21+0.5</f>
        <v>0.5</v>
      </c>
      <c r="D22" s="20">
        <f t="shared" si="1"/>
        <v>1.1971268954509284E-3</v>
      </c>
      <c r="E22" s="20">
        <f t="shared" si="1"/>
        <v>1.6743741030138537E-3</v>
      </c>
      <c r="F22" s="20">
        <f t="shared" si="1"/>
        <v>2.3885350318471055E-3</v>
      </c>
      <c r="G22" s="20">
        <f t="shared" si="1"/>
        <v>3.3375715193896816E-3</v>
      </c>
      <c r="H22" s="40">
        <f t="shared" si="1"/>
        <v>4.7543581616481534E-3</v>
      </c>
      <c r="I22" s="20">
        <f t="shared" si="1"/>
        <v>6.5140150019739607E-3</v>
      </c>
      <c r="J22" s="20">
        <f t="shared" si="1"/>
        <v>9.4191522762951951E-3</v>
      </c>
      <c r="K22" s="20">
        <f t="shared" si="1"/>
        <v>1.2860483242400633E-2</v>
      </c>
      <c r="L22" s="20">
        <f t="shared" si="1"/>
        <v>1.8489984591679498E-2</v>
      </c>
    </row>
    <row r="23" spans="2:12">
      <c r="B23" s="43">
        <f t="shared" ref="B23:B41" si="2">B22+0.5</f>
        <v>1</v>
      </c>
      <c r="D23" s="20">
        <f t="shared" si="1"/>
        <v>5.3709966182614588E-3</v>
      </c>
      <c r="E23" s="20">
        <f t="shared" si="1"/>
        <v>7.5032752391915869E-3</v>
      </c>
      <c r="F23" s="20">
        <f t="shared" si="1"/>
        <v>1.0684606252473139E-2</v>
      </c>
      <c r="G23" s="20">
        <f t="shared" si="1"/>
        <v>1.489479076365352E-2</v>
      </c>
      <c r="H23" s="40">
        <f t="shared" si="1"/>
        <v>2.1143304620203529E-2</v>
      </c>
      <c r="I23" s="20">
        <f t="shared" si="1"/>
        <v>2.8843352432747493E-2</v>
      </c>
      <c r="J23" s="20">
        <f t="shared" si="1"/>
        <v>4.141104294478537E-2</v>
      </c>
      <c r="K23" s="20">
        <f t="shared" si="1"/>
        <v>5.6069473286766036E-2</v>
      </c>
      <c r="L23" s="20">
        <f t="shared" si="1"/>
        <v>7.9528718703976486E-2</v>
      </c>
    </row>
    <row r="24" spans="2:12">
      <c r="B24" s="43">
        <f t="shared" si="2"/>
        <v>1.5</v>
      </c>
      <c r="D24" s="20">
        <f t="shared" si="1"/>
        <v>1.2495041650138816E-2</v>
      </c>
      <c r="E24" s="20">
        <f t="shared" si="1"/>
        <v>1.74349648137897E-2</v>
      </c>
      <c r="F24" s="20">
        <f t="shared" si="1"/>
        <v>2.4783634933123411E-2</v>
      </c>
      <c r="G24" s="20">
        <f t="shared" si="1"/>
        <v>3.4469282476160545E-2</v>
      </c>
      <c r="H24" s="40">
        <f t="shared" si="1"/>
        <v>4.876160990712064E-2</v>
      </c>
      <c r="I24" s="20">
        <f t="shared" si="1"/>
        <v>6.6239724718027082E-2</v>
      </c>
      <c r="J24" s="20">
        <f t="shared" si="1"/>
        <v>9.4452773613193486E-2</v>
      </c>
      <c r="K24" s="20">
        <f t="shared" si="1"/>
        <v>0.12687660197729778</v>
      </c>
      <c r="L24" s="20">
        <f t="shared" si="1"/>
        <v>0.17771509167842026</v>
      </c>
    </row>
    <row r="25" spans="2:12">
      <c r="B25" s="43">
        <f t="shared" si="2"/>
        <v>2</v>
      </c>
      <c r="D25" s="20">
        <f t="shared" si="1"/>
        <v>2.2543009689539373E-2</v>
      </c>
      <c r="E25" s="20">
        <f t="shared" si="1"/>
        <v>3.141855978581809E-2</v>
      </c>
      <c r="F25" s="20">
        <f t="shared" si="1"/>
        <v>4.4583496284708479E-2</v>
      </c>
      <c r="G25" s="20">
        <f t="shared" si="1"/>
        <v>6.1865260872935757E-2</v>
      </c>
      <c r="H25" s="40">
        <f t="shared" si="1"/>
        <v>8.7222647283855981E-2</v>
      </c>
      <c r="I25" s="20">
        <f t="shared" si="1"/>
        <v>0.11800131739907793</v>
      </c>
      <c r="J25" s="20">
        <f t="shared" si="1"/>
        <v>0.16715542521994142</v>
      </c>
      <c r="K25" s="20">
        <f t="shared" si="1"/>
        <v>0.22285409632130793</v>
      </c>
      <c r="L25" s="20">
        <f t="shared" si="1"/>
        <v>0.30852503382949936</v>
      </c>
    </row>
    <row r="26" spans="2:12">
      <c r="B26" s="43">
        <f t="shared" si="2"/>
        <v>2.5</v>
      </c>
      <c r="D26" s="20">
        <f t="shared" si="1"/>
        <v>3.5488958990536279E-2</v>
      </c>
      <c r="E26" s="20">
        <f t="shared" si="1"/>
        <v>4.9404015056461859E-2</v>
      </c>
      <c r="F26" s="20">
        <f t="shared" si="1"/>
        <v>6.9984447900466318E-2</v>
      </c>
      <c r="G26" s="20">
        <f t="shared" si="1"/>
        <v>9.6893263611196545E-2</v>
      </c>
      <c r="H26" s="40">
        <f t="shared" si="1"/>
        <v>0.13615733736762436</v>
      </c>
      <c r="I26" s="20">
        <f t="shared" si="1"/>
        <v>0.18346923647146074</v>
      </c>
      <c r="J26" s="20">
        <f t="shared" si="1"/>
        <v>0.25824964131994266</v>
      </c>
      <c r="K26" s="20">
        <f t="shared" si="1"/>
        <v>0.34185082872928163</v>
      </c>
      <c r="L26" s="20">
        <f t="shared" si="1"/>
        <v>0.46814044213263983</v>
      </c>
    </row>
    <row r="27" spans="2:12">
      <c r="B27" s="43">
        <f t="shared" si="2"/>
        <v>3</v>
      </c>
      <c r="D27" s="20">
        <f t="shared" si="1"/>
        <v>5.1307253784155904E-2</v>
      </c>
      <c r="E27" s="20">
        <f t="shared" si="1"/>
        <v>7.1342106290756657E-2</v>
      </c>
      <c r="F27" s="20">
        <f t="shared" si="1"/>
        <v>0.10088906068805548</v>
      </c>
      <c r="G27" s="20">
        <f t="shared" si="1"/>
        <v>0.13936989854298565</v>
      </c>
      <c r="H27" s="40">
        <f t="shared" si="1"/>
        <v>0.19521316379955111</v>
      </c>
      <c r="I27" s="20">
        <f t="shared" si="1"/>
        <v>0.26202427671807982</v>
      </c>
      <c r="J27" s="20">
        <f t="shared" si="1"/>
        <v>0.3665730337078652</v>
      </c>
      <c r="K27" s="20">
        <f t="shared" si="1"/>
        <v>0.48195400369313424</v>
      </c>
      <c r="L27" s="20">
        <f t="shared" si="1"/>
        <v>0.65331664580725901</v>
      </c>
    </row>
    <row r="28" spans="2:12">
      <c r="B28" s="43">
        <f t="shared" si="2"/>
        <v>3.5</v>
      </c>
      <c r="D28" s="20">
        <f t="shared" si="1"/>
        <v>6.9972559780478338E-2</v>
      </c>
      <c r="E28" s="20">
        <f t="shared" si="1"/>
        <v>9.7184413160146033E-2</v>
      </c>
      <c r="F28" s="20">
        <f t="shared" si="1"/>
        <v>0.13720215219062259</v>
      </c>
      <c r="G28" s="20">
        <f t="shared" si="1"/>
        <v>0.18911760254275745</v>
      </c>
      <c r="H28" s="40">
        <f t="shared" si="1"/>
        <v>0.26405325443786998</v>
      </c>
      <c r="I28" s="20">
        <f t="shared" si="1"/>
        <v>0.35308397770185262</v>
      </c>
      <c r="J28" s="20">
        <f t="shared" si="1"/>
        <v>0.49105914718019283</v>
      </c>
      <c r="K28" s="20">
        <f t="shared" si="1"/>
        <v>0.64145704018294669</v>
      </c>
      <c r="L28" s="20">
        <f t="shared" si="1"/>
        <v>0.86127864897466822</v>
      </c>
    </row>
    <row r="29" spans="2:12">
      <c r="B29" s="43">
        <f t="shared" si="2"/>
        <v>4</v>
      </c>
      <c r="D29" s="20">
        <f t="shared" si="1"/>
        <v>9.1459839749853611E-2</v>
      </c>
      <c r="E29" s="20">
        <f t="shared" si="1"/>
        <v>0.1268833029939187</v>
      </c>
      <c r="F29" s="20">
        <f t="shared" si="1"/>
        <v>0.17883072220099328</v>
      </c>
      <c r="G29" s="20">
        <f t="shared" si="1"/>
        <v>0.2459644117426234</v>
      </c>
      <c r="H29" s="40">
        <f t="shared" si="1"/>
        <v>0.34235552304315986</v>
      </c>
      <c r="I29" s="20">
        <f t="shared" si="1"/>
        <v>0.45609993798174919</v>
      </c>
      <c r="J29" s="20">
        <f t="shared" si="1"/>
        <v>0.63072776280323462</v>
      </c>
      <c r="K29" s="20">
        <f t="shared" si="1"/>
        <v>0.81883251153173209</v>
      </c>
      <c r="L29" s="20">
        <f t="shared" si="1"/>
        <v>1.0896391152502911</v>
      </c>
    </row>
    <row r="30" spans="2:12">
      <c r="B30" s="43">
        <f t="shared" si="2"/>
        <v>4.5</v>
      </c>
      <c r="D30" s="20">
        <f t="shared" si="1"/>
        <v>0.1157443491816057</v>
      </c>
      <c r="E30" s="20">
        <f t="shared" si="1"/>
        <v>0.160391914827958</v>
      </c>
      <c r="F30" s="20">
        <f t="shared" si="1"/>
        <v>0.22568389057750693</v>
      </c>
      <c r="G30" s="20">
        <f t="shared" si="1"/>
        <v>0.30974374255065484</v>
      </c>
      <c r="H30" s="40">
        <f t="shared" si="1"/>
        <v>0.42981186685962314</v>
      </c>
      <c r="I30" s="20">
        <f t="shared" si="1"/>
        <v>0.5705553615089074</v>
      </c>
      <c r="J30" s="20">
        <f t="shared" si="1"/>
        <v>0.78467635402906222</v>
      </c>
      <c r="K30" s="20">
        <f t="shared" si="1"/>
        <v>1.0127092374457529</v>
      </c>
      <c r="L30" s="20">
        <f t="shared" si="1"/>
        <v>1.3363329583802024</v>
      </c>
    </row>
    <row r="31" spans="2:12">
      <c r="B31" s="43">
        <f t="shared" si="2"/>
        <v>5</v>
      </c>
      <c r="D31" s="20">
        <f t="shared" ref="D31:L41" si="3">$B31-($B31*(($E$5*$E$5/D$73/$E$6+$E$5)/1000-$E$5/1000)/(($E$5*$E$5/D$73/$E$6+$E$5)/1000+$B31-2*$E$5/1000))</f>
        <v>0.14280163201865115</v>
      </c>
      <c r="E31" s="20">
        <f t="shared" si="3"/>
        <v>0.19766414383956388</v>
      </c>
      <c r="F31" s="20">
        <f t="shared" si="3"/>
        <v>0.27767283717415836</v>
      </c>
      <c r="G31" s="20">
        <f t="shared" si="3"/>
        <v>0.38029418286643502</v>
      </c>
      <c r="H31" s="40">
        <f t="shared" si="3"/>
        <v>0.52612741589119505</v>
      </c>
      <c r="I31" s="20">
        <f t="shared" si="3"/>
        <v>0.69596281311870545</v>
      </c>
      <c r="J31" s="20">
        <f t="shared" si="3"/>
        <v>0.95207253886010346</v>
      </c>
      <c r="K31" s="20">
        <f t="shared" si="3"/>
        <v>1.2218528033852194</v>
      </c>
      <c r="L31" s="20">
        <f t="shared" si="3"/>
        <v>1.5995647442872687</v>
      </c>
    </row>
    <row r="32" spans="2:12">
      <c r="B32" s="43">
        <f t="shared" si="2"/>
        <v>5.5</v>
      </c>
      <c r="D32" s="20">
        <f t="shared" si="3"/>
        <v>0.17260751646648576</v>
      </c>
      <c r="E32" s="20">
        <f t="shared" si="3"/>
        <v>0.238654626157496</v>
      </c>
      <c r="F32" s="20">
        <f t="shared" si="3"/>
        <v>0.33471074380165255</v>
      </c>
      <c r="G32" s="20">
        <f t="shared" si="3"/>
        <v>0.45745929294410992</v>
      </c>
      <c r="H32" s="40">
        <f t="shared" si="3"/>
        <v>0.63101983002832895</v>
      </c>
      <c r="I32" s="20">
        <f t="shared" si="3"/>
        <v>0.83186216262094792</v>
      </c>
      <c r="J32" s="20">
        <f t="shared" si="3"/>
        <v>1.132147395171538</v>
      </c>
      <c r="K32" s="20">
        <f t="shared" si="3"/>
        <v>1.4451489236213497</v>
      </c>
      <c r="L32" s="20">
        <f t="shared" si="3"/>
        <v>1.8777660695468912</v>
      </c>
    </row>
    <row r="33" spans="2:12">
      <c r="B33" s="43">
        <f t="shared" si="2"/>
        <v>6</v>
      </c>
      <c r="D33" s="20">
        <f t="shared" si="3"/>
        <v>0.20513811087502454</v>
      </c>
      <c r="E33" s="20">
        <f t="shared" si="3"/>
        <v>0.28331872403673852</v>
      </c>
      <c r="F33" s="20">
        <f t="shared" si="3"/>
        <v>0.39671273813970842</v>
      </c>
      <c r="G33" s="20">
        <f t="shared" si="3"/>
        <v>0.54108741538685479</v>
      </c>
      <c r="H33" s="40">
        <f t="shared" si="3"/>
        <v>0.74421864050455522</v>
      </c>
      <c r="I33" s="20">
        <f t="shared" si="3"/>
        <v>0.97781869925504328</v>
      </c>
      <c r="J33" s="20">
        <f t="shared" si="3"/>
        <v>1.3241895261845391</v>
      </c>
      <c r="K33" s="20">
        <f t="shared" si="3"/>
        <v>1.6815891751835323</v>
      </c>
      <c r="L33" s="20">
        <f t="shared" si="3"/>
        <v>2.1695607763023488</v>
      </c>
    </row>
    <row r="34" spans="2:12">
      <c r="B34" s="43">
        <f t="shared" si="2"/>
        <v>6.5</v>
      </c>
      <c r="D34" s="20">
        <f t="shared" si="3"/>
        <v>0.24036979969183392</v>
      </c>
      <c r="E34" s="20">
        <f t="shared" si="3"/>
        <v>0.33161251138779146</v>
      </c>
      <c r="F34" s="20">
        <f t="shared" si="3"/>
        <v>0.46359583952451633</v>
      </c>
      <c r="G34" s="20">
        <f t="shared" si="3"/>
        <v>0.63103149378792267</v>
      </c>
      <c r="H34" s="40">
        <f t="shared" si="3"/>
        <v>0.86546463245492333</v>
      </c>
      <c r="I34" s="20">
        <f t="shared" si="3"/>
        <v>1.1334214002642007</v>
      </c>
      <c r="J34" s="20">
        <f t="shared" si="3"/>
        <v>1.5275397796817627</v>
      </c>
      <c r="K34" s="20">
        <f t="shared" si="3"/>
        <v>1.9302587176602923</v>
      </c>
      <c r="L34" s="20">
        <f t="shared" si="3"/>
        <v>2.4737363726461838</v>
      </c>
    </row>
    <row r="35" spans="2:12">
      <c r="B35" s="43">
        <f t="shared" si="2"/>
        <v>7</v>
      </c>
      <c r="D35" s="20">
        <f t="shared" si="3"/>
        <v>0.27827923948530842</v>
      </c>
      <c r="E35" s="20">
        <f t="shared" si="3"/>
        <v>0.38349275965064766</v>
      </c>
      <c r="F35" s="20">
        <f t="shared" si="3"/>
        <v>0.53527890653860322</v>
      </c>
      <c r="G35" s="20">
        <f t="shared" si="3"/>
        <v>0.72714889956269246</v>
      </c>
      <c r="H35" s="40">
        <f t="shared" si="3"/>
        <v>0.99450926561427622</v>
      </c>
      <c r="I35" s="20">
        <f t="shared" si="3"/>
        <v>1.2982813390893551</v>
      </c>
      <c r="J35" s="20">
        <f t="shared" si="3"/>
        <v>1.7415865384615392</v>
      </c>
      <c r="K35" s="20">
        <f t="shared" si="3"/>
        <v>2.1903256836608493</v>
      </c>
      <c r="L35" s="20">
        <f t="shared" si="3"/>
        <v>2.7892204042348405</v>
      </c>
    </row>
    <row r="36" spans="2:12">
      <c r="B36" s="43">
        <f t="shared" si="2"/>
        <v>7.5</v>
      </c>
      <c r="D36" s="20">
        <f t="shared" si="3"/>
        <v>0.3188433550363845</v>
      </c>
      <c r="E36" s="20">
        <f t="shared" si="3"/>
        <v>0.43891692400391591</v>
      </c>
      <c r="F36" s="20">
        <f t="shared" si="3"/>
        <v>0.61168258633357731</v>
      </c>
      <c r="G36" s="20">
        <f t="shared" si="3"/>
        <v>0.82930126654333236</v>
      </c>
      <c r="H36" s="40">
        <f t="shared" si="3"/>
        <v>1.1311141304347823</v>
      </c>
      <c r="I36" s="20">
        <f t="shared" si="3"/>
        <v>1.4720302202218303</v>
      </c>
      <c r="J36" s="20">
        <f t="shared" si="3"/>
        <v>1.9657615112160567</v>
      </c>
      <c r="K36" s="20">
        <f t="shared" si="3"/>
        <v>2.4610319806503629</v>
      </c>
      <c r="L36" s="20">
        <f t="shared" si="3"/>
        <v>3.1150608044901773</v>
      </c>
    </row>
    <row r="37" spans="2:12">
      <c r="B37" s="43">
        <f t="shared" si="2"/>
        <v>8</v>
      </c>
      <c r="D37" s="20">
        <f t="shared" si="3"/>
        <v>0.36203933549742207</v>
      </c>
      <c r="E37" s="20">
        <f t="shared" si="3"/>
        <v>0.49784312989984603</v>
      </c>
      <c r="F37" s="20">
        <f t="shared" si="3"/>
        <v>0.69272926561929005</v>
      </c>
      <c r="G37" s="20">
        <f t="shared" si="3"/>
        <v>0.93735433293311665</v>
      </c>
      <c r="H37" s="40">
        <f t="shared" si="3"/>
        <v>1.2750504371217213</v>
      </c>
      <c r="I37" s="20">
        <f t="shared" si="3"/>
        <v>1.6543190291108116</v>
      </c>
      <c r="J37" s="20">
        <f t="shared" si="3"/>
        <v>2.1995359628770306</v>
      </c>
      <c r="K37" s="20">
        <f t="shared" si="3"/>
        <v>2.7416852898645976</v>
      </c>
      <c r="L37" s="20">
        <f t="shared" si="3"/>
        <v>3.4504094631483158</v>
      </c>
    </row>
    <row r="38" spans="2:12">
      <c r="B38" s="43">
        <f t="shared" si="2"/>
        <v>8.5</v>
      </c>
      <c r="D38" s="20">
        <f t="shared" si="3"/>
        <v>0.40784463061690879</v>
      </c>
      <c r="E38" s="20">
        <f t="shared" si="3"/>
        <v>0.56023015991630487</v>
      </c>
      <c r="F38" s="20">
        <f t="shared" si="3"/>
        <v>0.77834302325581373</v>
      </c>
      <c r="G38" s="20">
        <f t="shared" si="3"/>
        <v>1.0511777902411668</v>
      </c>
      <c r="H38" s="40">
        <f t="shared" si="3"/>
        <v>1.4260985352862852</v>
      </c>
      <c r="I38" s="20">
        <f t="shared" si="3"/>
        <v>1.8448167867209522</v>
      </c>
      <c r="J38" s="20">
        <f t="shared" si="3"/>
        <v>2.4424173318129991</v>
      </c>
      <c r="K38" s="20">
        <f t="shared" si="3"/>
        <v>3.0316520844055583</v>
      </c>
      <c r="L38" s="20">
        <f t="shared" si="3"/>
        <v>3.7945084145261294</v>
      </c>
    </row>
    <row r="39" spans="2:12">
      <c r="B39" s="43">
        <f t="shared" si="2"/>
        <v>9</v>
      </c>
      <c r="D39" s="20">
        <f t="shared" si="3"/>
        <v>0.45623694702866935</v>
      </c>
      <c r="E39" s="20">
        <f t="shared" si="3"/>
        <v>0.62603744091704172</v>
      </c>
      <c r="F39" s="20">
        <f t="shared" si="3"/>
        <v>0.86844958438742204</v>
      </c>
      <c r="G39" s="20">
        <f t="shared" si="3"/>
        <v>1.170645138840559</v>
      </c>
      <c r="H39" s="40">
        <f t="shared" si="3"/>
        <v>1.5840474620962421</v>
      </c>
      <c r="I39" s="20">
        <f t="shared" si="3"/>
        <v>2.043209399397079</v>
      </c>
      <c r="J39" s="20">
        <f t="shared" si="3"/>
        <v>2.6939461883408073</v>
      </c>
      <c r="K39" s="20">
        <f t="shared" si="3"/>
        <v>3.3303515182058705</v>
      </c>
      <c r="L39" s="20">
        <f t="shared" si="3"/>
        <v>4.1466781708369274</v>
      </c>
    </row>
    <row r="40" spans="2:12">
      <c r="B40" s="43">
        <f t="shared" si="2"/>
        <v>9.5</v>
      </c>
      <c r="D40" s="20">
        <f t="shared" si="3"/>
        <v>0.50719424460431739</v>
      </c>
      <c r="E40" s="20">
        <f t="shared" si="3"/>
        <v>0.69522503151182669</v>
      </c>
      <c r="F40" s="20">
        <f t="shared" si="3"/>
        <v>0.96297627606038816</v>
      </c>
      <c r="G40" s="20">
        <f t="shared" si="3"/>
        <v>1.2956335498134592</v>
      </c>
      <c r="H40" s="40">
        <f t="shared" si="3"/>
        <v>1.7486945169712795</v>
      </c>
      <c r="I40" s="20">
        <f t="shared" si="3"/>
        <v>2.2491985956342546</v>
      </c>
      <c r="J40" s="20">
        <f t="shared" si="3"/>
        <v>2.9536934950385891</v>
      </c>
      <c r="K40" s="20">
        <f t="shared" si="3"/>
        <v>3.6372500617131571</v>
      </c>
      <c r="L40" s="20">
        <f t="shared" si="3"/>
        <v>4.5063078216989059</v>
      </c>
    </row>
    <row r="41" spans="2:12">
      <c r="B41" s="43">
        <f t="shared" si="2"/>
        <v>10</v>
      </c>
      <c r="D41" s="20">
        <f t="shared" si="3"/>
        <v>0.5606947328676597</v>
      </c>
      <c r="E41" s="20">
        <f t="shared" si="3"/>
        <v>0.76775360980833973</v>
      </c>
      <c r="F41" s="20">
        <f t="shared" si="3"/>
        <v>1.0618519842688574</v>
      </c>
      <c r="G41" s="20">
        <f t="shared" si="3"/>
        <v>1.426023732766307</v>
      </c>
      <c r="H41" s="40">
        <f t="shared" si="3"/>
        <v>1.9198448610213301</v>
      </c>
      <c r="I41" s="20">
        <f t="shared" si="3"/>
        <v>2.4625009421873827</v>
      </c>
      <c r="J41" s="20">
        <f t="shared" si="3"/>
        <v>3.2212581344902382</v>
      </c>
      <c r="K41" s="20">
        <f t="shared" si="3"/>
        <v>3.9518567799685487</v>
      </c>
      <c r="L41" s="20">
        <f t="shared" si="3"/>
        <v>4.8728465955701381</v>
      </c>
    </row>
    <row r="42" spans="2:12">
      <c r="E42" s="6"/>
    </row>
    <row r="43" spans="2:12">
      <c r="E43" s="6"/>
    </row>
    <row r="44" spans="2:12" ht="15.75">
      <c r="B44" s="19" t="s">
        <v>42</v>
      </c>
      <c r="D44" s="1" t="s">
        <v>27</v>
      </c>
      <c r="G44" s="27" t="s">
        <v>51</v>
      </c>
    </row>
    <row r="46" spans="2:12">
      <c r="C46" s="14" t="s">
        <v>39</v>
      </c>
      <c r="D46" s="15">
        <v>2</v>
      </c>
      <c r="E46" s="15">
        <v>2.8</v>
      </c>
      <c r="F46" s="15">
        <v>4</v>
      </c>
      <c r="G46" s="1">
        <v>5.6</v>
      </c>
      <c r="H46" s="1">
        <v>8</v>
      </c>
      <c r="I46" s="1">
        <v>11</v>
      </c>
      <c r="J46" s="1">
        <v>16</v>
      </c>
      <c r="K46" s="1">
        <v>22</v>
      </c>
      <c r="L46" s="1">
        <v>32</v>
      </c>
    </row>
    <row r="47" spans="2:12">
      <c r="B47" s="13" t="s">
        <v>37</v>
      </c>
      <c r="E47" s="6"/>
    </row>
    <row r="48" spans="2:12">
      <c r="B48" s="42">
        <v>0</v>
      </c>
      <c r="C48" s="23"/>
      <c r="D48" s="24">
        <f t="shared" ref="D48:L57" si="4">IF((($E$5*$E$5/D$73/$E$6+$E$5)/1000-$B48)&gt;0,($B48*(($E$5*$E$5/D$73/$E$6+$E$5)/1000-$E$5/1000)/(($E$5*$E$5/D$73/$E$6+$E$5)/1000-$B48))-$B48,"infinity")</f>
        <v>0</v>
      </c>
      <c r="E48" s="24">
        <f t="shared" si="4"/>
        <v>0</v>
      </c>
      <c r="F48" s="24">
        <f t="shared" si="4"/>
        <v>0</v>
      </c>
      <c r="G48" s="24">
        <f t="shared" si="4"/>
        <v>0</v>
      </c>
      <c r="H48" s="39">
        <f t="shared" si="4"/>
        <v>0</v>
      </c>
      <c r="I48" s="24">
        <f t="shared" si="4"/>
        <v>0</v>
      </c>
      <c r="J48" s="24">
        <f t="shared" si="4"/>
        <v>0</v>
      </c>
      <c r="K48" s="24">
        <f t="shared" si="4"/>
        <v>0</v>
      </c>
      <c r="L48" s="24">
        <f t="shared" si="4"/>
        <v>0</v>
      </c>
    </row>
    <row r="49" spans="2:37">
      <c r="B49" s="43">
        <f>B48+0.5</f>
        <v>0.5</v>
      </c>
      <c r="D49" s="20">
        <f t="shared" si="4"/>
        <v>1.2028869286286881E-3</v>
      </c>
      <c r="E49" s="20">
        <f t="shared" si="4"/>
        <v>1.6856638304704186E-3</v>
      </c>
      <c r="F49" s="20">
        <f t="shared" si="4"/>
        <v>2.411575562700996E-3</v>
      </c>
      <c r="G49" s="20">
        <f t="shared" si="4"/>
        <v>3.3827319587628191E-3</v>
      </c>
      <c r="H49" s="40">
        <f t="shared" si="4"/>
        <v>4.8465266558965769E-3</v>
      </c>
      <c r="I49" s="20">
        <f t="shared" si="4"/>
        <v>6.6882853668422948E-3</v>
      </c>
      <c r="J49" s="20">
        <f t="shared" si="4"/>
        <v>9.7879282218596986E-3</v>
      </c>
      <c r="K49" s="20">
        <f t="shared" si="4"/>
        <v>1.3557929334428898E-2</v>
      </c>
      <c r="L49" s="20">
        <f t="shared" si="4"/>
        <v>1.9966722129783676E-2</v>
      </c>
    </row>
    <row r="50" spans="2:37">
      <c r="B50" s="43">
        <f t="shared" ref="B50:B68" si="5">B49+0.5</f>
        <v>1</v>
      </c>
      <c r="D50" s="20">
        <f t="shared" si="4"/>
        <v>5.4293183189222383E-3</v>
      </c>
      <c r="E50" s="20">
        <f t="shared" si="4"/>
        <v>7.6175889726330936E-3</v>
      </c>
      <c r="F50" s="20">
        <f t="shared" si="4"/>
        <v>1.0917913465426698E-2</v>
      </c>
      <c r="G50" s="20">
        <f t="shared" si="4"/>
        <v>1.5352124116643662E-2</v>
      </c>
      <c r="H50" s="40">
        <f t="shared" si="4"/>
        <v>2.2076860179885527E-2</v>
      </c>
      <c r="I50" s="20">
        <f t="shared" si="4"/>
        <v>3.0609089972173598E-2</v>
      </c>
      <c r="J50" s="20">
        <f t="shared" si="4"/>
        <v>4.5150501672240662E-2</v>
      </c>
      <c r="K50" s="20">
        <f t="shared" si="4"/>
        <v>6.3151180097809956E-2</v>
      </c>
      <c r="L50" s="20">
        <f t="shared" si="4"/>
        <v>9.4570928196147097E-2</v>
      </c>
    </row>
    <row r="51" spans="2:37">
      <c r="B51" s="43">
        <f t="shared" si="5"/>
        <v>1.5</v>
      </c>
      <c r="D51" s="20">
        <f t="shared" si="4"/>
        <v>1.2706736587333678E-2</v>
      </c>
      <c r="E51" s="20">
        <f t="shared" si="4"/>
        <v>1.7849915000405003E-2</v>
      </c>
      <c r="F51" s="20">
        <f t="shared" si="4"/>
        <v>2.5630593978844596E-2</v>
      </c>
      <c r="G51" s="20">
        <f t="shared" si="4"/>
        <v>3.6129772243159053E-2</v>
      </c>
      <c r="H51" s="40">
        <f t="shared" si="4"/>
        <v>5.2152317880794552E-2</v>
      </c>
      <c r="I51" s="20">
        <f t="shared" si="4"/>
        <v>7.265674145523171E-2</v>
      </c>
      <c r="J51" s="20">
        <f t="shared" si="4"/>
        <v>0.10806174957118331</v>
      </c>
      <c r="K51" s="20">
        <f t="shared" si="4"/>
        <v>0.15271044513001319</v>
      </c>
      <c r="L51" s="20">
        <f t="shared" si="4"/>
        <v>0.2329020332717191</v>
      </c>
    </row>
    <row r="52" spans="2:37">
      <c r="B52" s="43">
        <f t="shared" si="5"/>
        <v>2</v>
      </c>
      <c r="D52" s="20">
        <f t="shared" si="4"/>
        <v>2.3062917256726934E-2</v>
      </c>
      <c r="E52" s="20">
        <f t="shared" si="4"/>
        <v>3.2437705784317927E-2</v>
      </c>
      <c r="F52" s="20">
        <f t="shared" si="4"/>
        <v>4.6663937781416642E-2</v>
      </c>
      <c r="G52" s="20">
        <f t="shared" si="4"/>
        <v>6.5944963226179709E-2</v>
      </c>
      <c r="H52" s="40">
        <f t="shared" si="4"/>
        <v>9.5557418273260808E-2</v>
      </c>
      <c r="I52" s="20">
        <f t="shared" si="4"/>
        <v>0.13378854155553155</v>
      </c>
      <c r="J52" s="20">
        <f t="shared" si="4"/>
        <v>0.20070422535211252</v>
      </c>
      <c r="K52" s="20">
        <f t="shared" si="4"/>
        <v>0.28675966155957022</v>
      </c>
      <c r="L52" s="20">
        <f t="shared" si="4"/>
        <v>0.4461839530332683</v>
      </c>
    </row>
    <row r="53" spans="2:37">
      <c r="B53" s="43">
        <f t="shared" si="5"/>
        <v>2.5</v>
      </c>
      <c r="D53" s="20">
        <f t="shared" si="4"/>
        <v>3.6525974025974239E-2</v>
      </c>
      <c r="E53" s="20">
        <f t="shared" si="4"/>
        <v>5.1436969301110302E-2</v>
      </c>
      <c r="F53" s="20">
        <f t="shared" si="4"/>
        <v>7.4135090609555476E-2</v>
      </c>
      <c r="G53" s="20">
        <f t="shared" si="4"/>
        <v>0.10503501167055695</v>
      </c>
      <c r="H53" s="40">
        <f t="shared" si="4"/>
        <v>0.1528013582342953</v>
      </c>
      <c r="I53" s="20">
        <f t="shared" si="4"/>
        <v>0.21503040834057341</v>
      </c>
      <c r="J53" s="20">
        <f t="shared" si="4"/>
        <v>0.32549728752260387</v>
      </c>
      <c r="K53" s="20">
        <f t="shared" si="4"/>
        <v>0.47053231939163531</v>
      </c>
      <c r="L53" s="20">
        <f t="shared" si="4"/>
        <v>0.74844074844074848</v>
      </c>
      <c r="AE53" s="8"/>
      <c r="AH53" s="16"/>
      <c r="AI53" s="6"/>
    </row>
    <row r="54" spans="2:37">
      <c r="B54" s="43">
        <f t="shared" si="5"/>
        <v>3</v>
      </c>
      <c r="D54" s="20">
        <f t="shared" si="4"/>
        <v>5.3124363932424146E-2</v>
      </c>
      <c r="E54" s="20">
        <f t="shared" si="4"/>
        <v>7.4904677954983789E-2</v>
      </c>
      <c r="F54" s="20">
        <f t="shared" si="4"/>
        <v>0.10816411106506463</v>
      </c>
      <c r="G54" s="20">
        <f t="shared" si="4"/>
        <v>0.15364561433016588</v>
      </c>
      <c r="H54" s="40">
        <f t="shared" si="4"/>
        <v>0.22441960447119502</v>
      </c>
      <c r="I54" s="20">
        <f t="shared" si="4"/>
        <v>0.31748313612739132</v>
      </c>
      <c r="J54" s="20">
        <f t="shared" si="4"/>
        <v>0.48513011152416308</v>
      </c>
      <c r="K54" s="20">
        <f t="shared" si="4"/>
        <v>0.71011625030917624</v>
      </c>
      <c r="L54" s="20">
        <f t="shared" si="4"/>
        <v>1.1574279379157426</v>
      </c>
      <c r="AE54" s="8"/>
      <c r="AH54" s="16"/>
      <c r="AI54" s="6"/>
    </row>
    <row r="55" spans="2:37">
      <c r="B55" s="43">
        <f t="shared" si="5"/>
        <v>3.5</v>
      </c>
      <c r="D55" s="20">
        <f t="shared" si="4"/>
        <v>7.2886892609228315E-2</v>
      </c>
      <c r="E55" s="20">
        <f t="shared" si="4"/>
        <v>0.10289878942600694</v>
      </c>
      <c r="F55" s="20">
        <f t="shared" si="4"/>
        <v>0.14887406171809836</v>
      </c>
      <c r="G55" s="20">
        <f t="shared" si="4"/>
        <v>0.21203122348549108</v>
      </c>
      <c r="H55" s="40">
        <f t="shared" si="4"/>
        <v>0.31097560975609717</v>
      </c>
      <c r="I55" s="20">
        <f t="shared" si="4"/>
        <v>0.44232935345798552</v>
      </c>
      <c r="J55" s="20">
        <f t="shared" si="4"/>
        <v>0.68260038240917709</v>
      </c>
      <c r="K55" s="20">
        <f t="shared" si="4"/>
        <v>1.012635379061372</v>
      </c>
      <c r="L55" s="20">
        <f t="shared" si="4"/>
        <v>1.6959619952494061</v>
      </c>
      <c r="AH55" s="17"/>
    </row>
    <row r="56" spans="2:37">
      <c r="B56" s="43">
        <f t="shared" si="5"/>
        <v>4</v>
      </c>
      <c r="D56" s="20">
        <f t="shared" si="4"/>
        <v>9.5842719639565921E-2</v>
      </c>
      <c r="E56" s="20">
        <f t="shared" si="4"/>
        <v>0.13547826806170171</v>
      </c>
      <c r="F56" s="20">
        <f t="shared" si="4"/>
        <v>0.19639110365086054</v>
      </c>
      <c r="G56" s="20">
        <f t="shared" si="4"/>
        <v>0.28045544045886484</v>
      </c>
      <c r="H56" s="40">
        <f t="shared" si="4"/>
        <v>0.41306266548984993</v>
      </c>
      <c r="I56" s="20">
        <f t="shared" si="4"/>
        <v>0.5908412716630318</v>
      </c>
      <c r="J56" s="20">
        <f t="shared" si="4"/>
        <v>0.92125984251968429</v>
      </c>
      <c r="K56" s="20">
        <f t="shared" si="4"/>
        <v>1.3864799353622406</v>
      </c>
      <c r="L56" s="20">
        <f t="shared" si="4"/>
        <v>2.3938618925831205</v>
      </c>
      <c r="AE56" s="12"/>
      <c r="AH56" s="16"/>
      <c r="AI56" s="6"/>
    </row>
    <row r="57" spans="2:37">
      <c r="B57" s="43">
        <f t="shared" si="5"/>
        <v>4.5</v>
      </c>
      <c r="D57" s="20">
        <f t="shared" si="4"/>
        <v>0.12202136400986063</v>
      </c>
      <c r="E57" s="20">
        <f t="shared" si="4"/>
        <v>0.17270310682837664</v>
      </c>
      <c r="F57" s="20">
        <f t="shared" si="4"/>
        <v>0.25084459459459474</v>
      </c>
      <c r="G57" s="20">
        <f t="shared" si="4"/>
        <v>0.35919143054595715</v>
      </c>
      <c r="H57" s="40">
        <f t="shared" si="4"/>
        <v>0.53130590339892692</v>
      </c>
      <c r="I57" s="20">
        <f t="shared" si="4"/>
        <v>0.76438933083762262</v>
      </c>
      <c r="J57" s="20">
        <f t="shared" si="4"/>
        <v>1.2048681541582145</v>
      </c>
      <c r="K57" s="20">
        <f t="shared" si="4"/>
        <v>1.8416009019165731</v>
      </c>
      <c r="L57" s="20">
        <f t="shared" si="4"/>
        <v>3.2908587257617725</v>
      </c>
      <c r="AE57" s="9"/>
      <c r="AH57" s="16"/>
      <c r="AI57" s="6"/>
    </row>
    <row r="58" spans="2:37">
      <c r="B58" s="43">
        <f t="shared" si="5"/>
        <v>5</v>
      </c>
      <c r="D58" s="20">
        <f t="shared" ref="D58:L68" si="6">IF((($E$5*$E$5/D$73/$E$6+$E$5)/1000-$B58)&gt;0,($B58*(($E$5*$E$5/D$73/$E$6+$E$5)/1000-$E$5/1000)/(($E$5*$E$5/D$73/$E$6+$E$5)/1000-$B58))-$B58,"infinity")</f>
        <v>0.15145270966412561</v>
      </c>
      <c r="E58" s="20">
        <f t="shared" si="6"/>
        <v>0.21463434983938967</v>
      </c>
      <c r="F58" s="20">
        <f t="shared" si="6"/>
        <v>0.3123671908202299</v>
      </c>
      <c r="G58" s="20">
        <f t="shared" si="6"/>
        <v>0.4485223607357689</v>
      </c>
      <c r="H58" s="40">
        <f t="shared" si="6"/>
        <v>0.66636446056210374</v>
      </c>
      <c r="I58" s="20">
        <f t="shared" si="6"/>
        <v>0.96445186687343387</v>
      </c>
      <c r="J58" s="20">
        <f t="shared" si="6"/>
        <v>1.53765690376569</v>
      </c>
      <c r="K58" s="20">
        <f t="shared" si="6"/>
        <v>2.3898906296186819</v>
      </c>
      <c r="L58" s="20">
        <f t="shared" si="6"/>
        <v>4.4410876132930515</v>
      </c>
      <c r="AE58" s="9"/>
      <c r="AH58" s="16"/>
      <c r="AI58" s="6"/>
    </row>
    <row r="59" spans="2:37">
      <c r="B59" s="43">
        <f t="shared" si="5"/>
        <v>5.5</v>
      </c>
      <c r="D59" s="20">
        <f t="shared" si="6"/>
        <v>0.18416701116163736</v>
      </c>
      <c r="E59" s="20">
        <f t="shared" si="6"/>
        <v>0.26133411547808549</v>
      </c>
      <c r="F59" s="20">
        <f t="shared" si="6"/>
        <v>0.38109495295124063</v>
      </c>
      <c r="G59" s="20">
        <f t="shared" si="6"/>
        <v>0.5487418616927684</v>
      </c>
      <c r="H59" s="40">
        <f t="shared" si="6"/>
        <v>0.81893382352941124</v>
      </c>
      <c r="I59" s="20">
        <f t="shared" si="6"/>
        <v>1.1926259430518371</v>
      </c>
      <c r="J59" s="20">
        <f t="shared" si="6"/>
        <v>1.9244060475161975</v>
      </c>
      <c r="K59" s="20">
        <f t="shared" si="6"/>
        <v>3.0456805469235562</v>
      </c>
      <c r="L59" s="20">
        <f t="shared" si="6"/>
        <v>5.9202657807308956</v>
      </c>
      <c r="AE59" s="12"/>
      <c r="AH59" s="16"/>
      <c r="AI59" s="6"/>
      <c r="AK59" s="18"/>
    </row>
    <row r="60" spans="2:37">
      <c r="B60" s="43">
        <f t="shared" si="5"/>
        <v>6</v>
      </c>
      <c r="D60" s="20">
        <f t="shared" si="6"/>
        <v>0.220194899440183</v>
      </c>
      <c r="E60" s="20">
        <f t="shared" si="6"/>
        <v>0.31286562013383357</v>
      </c>
      <c r="F60" s="20">
        <f t="shared" si="6"/>
        <v>0.45716745587602237</v>
      </c>
      <c r="G60" s="20">
        <f t="shared" si="6"/>
        <v>0.6601545155847619</v>
      </c>
      <c r="H60" s="40">
        <f t="shared" si="6"/>
        <v>0.98974836905871388</v>
      </c>
      <c r="I60" s="20">
        <f t="shared" si="6"/>
        <v>1.4506395132248855</v>
      </c>
      <c r="J60" s="20">
        <f t="shared" si="6"/>
        <v>2.3705357142857135</v>
      </c>
      <c r="K60" s="20">
        <f t="shared" si="6"/>
        <v>3.826400262037339</v>
      </c>
      <c r="L60" s="20">
        <f t="shared" si="6"/>
        <v>7.8376383763837634</v>
      </c>
      <c r="AE60" s="9"/>
      <c r="AF60" s="11"/>
      <c r="AH60" s="16"/>
      <c r="AK60" s="18"/>
    </row>
    <row r="61" spans="2:37">
      <c r="B61" s="43">
        <f t="shared" si="5"/>
        <v>6.5</v>
      </c>
      <c r="D61" s="20">
        <f t="shared" si="6"/>
        <v>0.25956738768718868</v>
      </c>
      <c r="E61" s="20">
        <f t="shared" si="6"/>
        <v>0.36929320257017295</v>
      </c>
      <c r="F61" s="20">
        <f t="shared" si="6"/>
        <v>0.5407279029462746</v>
      </c>
      <c r="G61" s="20">
        <f t="shared" si="6"/>
        <v>0.78307637145930453</v>
      </c>
      <c r="H61" s="40">
        <f t="shared" si="6"/>
        <v>1.1795841209829865</v>
      </c>
      <c r="I61" s="20">
        <f t="shared" si="6"/>
        <v>1.7403651115618661</v>
      </c>
      <c r="J61" s="20">
        <f t="shared" si="6"/>
        <v>2.8822170900692825</v>
      </c>
      <c r="K61" s="20">
        <f t="shared" si="6"/>
        <v>4.7534626038781163</v>
      </c>
      <c r="L61" s="20">
        <f t="shared" si="6"/>
        <v>10.356846473029044</v>
      </c>
      <c r="AE61" s="9"/>
      <c r="AF61" s="11"/>
      <c r="AH61" s="16"/>
      <c r="AK61" s="18"/>
    </row>
    <row r="62" spans="2:37">
      <c r="B62" s="43">
        <f t="shared" si="5"/>
        <v>7</v>
      </c>
      <c r="D62" s="20">
        <f t="shared" si="6"/>
        <v>0.30231587732109322</v>
      </c>
      <c r="E62" s="20">
        <f t="shared" si="6"/>
        <v>0.4306823489448437</v>
      </c>
      <c r="F62" s="20">
        <f t="shared" si="6"/>
        <v>0.6319232446576537</v>
      </c>
      <c r="G62" s="20">
        <f t="shared" si="6"/>
        <v>0.91783549000090492</v>
      </c>
      <c r="H62" s="40">
        <f t="shared" si="6"/>
        <v>1.3892617449664417</v>
      </c>
      <c r="I62" s="20">
        <f t="shared" si="6"/>
        <v>2.0638352971643137</v>
      </c>
      <c r="J62" s="20">
        <f t="shared" si="6"/>
        <v>3.4665071770334901</v>
      </c>
      <c r="K62" s="20">
        <f t="shared" si="6"/>
        <v>5.8534704370179949</v>
      </c>
      <c r="L62" s="20">
        <f t="shared" si="6"/>
        <v>13.734597156398102</v>
      </c>
      <c r="AE62" s="9"/>
      <c r="AF62" s="11"/>
      <c r="AH62" s="16"/>
      <c r="AK62" s="18"/>
    </row>
    <row r="63" spans="2:37">
      <c r="B63" s="43">
        <f t="shared" si="5"/>
        <v>7.5</v>
      </c>
      <c r="D63" s="20">
        <f t="shared" si="6"/>
        <v>0.3484721640853925</v>
      </c>
      <c r="E63" s="20">
        <f t="shared" si="6"/>
        <v>0.49709971850209023</v>
      </c>
      <c r="F63" s="20">
        <f t="shared" si="6"/>
        <v>0.73090430201931689</v>
      </c>
      <c r="G63" s="20">
        <f t="shared" si="6"/>
        <v>1.0647725196418776</v>
      </c>
      <c r="H63" s="40">
        <f t="shared" si="6"/>
        <v>1.6196498054474713</v>
      </c>
      <c r="I63" s="20">
        <f t="shared" si="6"/>
        <v>2.423260121725324</v>
      </c>
      <c r="J63" s="20">
        <f t="shared" si="6"/>
        <v>4.131513647642679</v>
      </c>
      <c r="K63" s="20">
        <f t="shared" si="6"/>
        <v>7.1598905394839711</v>
      </c>
      <c r="L63" s="20">
        <f t="shared" si="6"/>
        <v>18.397790055248617</v>
      </c>
      <c r="AG63" s="6"/>
    </row>
    <row r="64" spans="2:37">
      <c r="B64" s="43">
        <f t="shared" si="5"/>
        <v>8</v>
      </c>
      <c r="D64" s="20">
        <f t="shared" si="6"/>
        <v>0.39806844425782018</v>
      </c>
      <c r="E64" s="20">
        <f t="shared" si="6"/>
        <v>0.56861316995844291</v>
      </c>
      <c r="F64" s="20">
        <f t="shared" si="6"/>
        <v>0.83782589482987291</v>
      </c>
      <c r="G64" s="20">
        <f t="shared" si="6"/>
        <v>1.2242413061525692</v>
      </c>
      <c r="H64" s="40">
        <f t="shared" si="6"/>
        <v>1.8716683119447186</v>
      </c>
      <c r="I64" s="20">
        <f t="shared" si="6"/>
        <v>2.8210469362910864</v>
      </c>
      <c r="J64" s="20">
        <f t="shared" si="6"/>
        <v>4.8865979381443267</v>
      </c>
      <c r="K64" s="20">
        <f t="shared" si="6"/>
        <v>8.7154199749268706</v>
      </c>
      <c r="L64" s="20">
        <f t="shared" si="6"/>
        <v>25.112582781456943</v>
      </c>
      <c r="AG64" s="6"/>
    </row>
    <row r="65" spans="2:33">
      <c r="B65" s="43">
        <f t="shared" si="5"/>
        <v>8.5</v>
      </c>
      <c r="D65" s="20">
        <f t="shared" si="6"/>
        <v>0.4511373209772529</v>
      </c>
      <c r="E65" s="20">
        <f t="shared" si="6"/>
        <v>0.64529178860389003</v>
      </c>
      <c r="F65" s="20">
        <f t="shared" si="6"/>
        <v>0.95284697508896876</v>
      </c>
      <c r="G65" s="20">
        <f t="shared" si="6"/>
        <v>1.3966095380029806</v>
      </c>
      <c r="H65" s="40">
        <f t="shared" si="6"/>
        <v>2.1462925851703396</v>
      </c>
      <c r="I65" s="20">
        <f t="shared" si="6"/>
        <v>3.2598229109020469</v>
      </c>
      <c r="J65" s="20">
        <f t="shared" si="6"/>
        <v>5.7426273458445003</v>
      </c>
      <c r="K65" s="20">
        <f t="shared" si="6"/>
        <v>10.575403949730699</v>
      </c>
      <c r="L65" s="20">
        <f t="shared" si="6"/>
        <v>35.404958677685933</v>
      </c>
      <c r="AG65" s="6"/>
    </row>
    <row r="66" spans="2:33">
      <c r="B66" s="43">
        <f t="shared" si="5"/>
        <v>9</v>
      </c>
      <c r="D66" s="20">
        <f t="shared" si="6"/>
        <v>0.50771181069089444</v>
      </c>
      <c r="E66" s="20">
        <f t="shared" si="6"/>
        <v>0.72720591414119617</v>
      </c>
      <c r="F66" s="20">
        <f t="shared" si="6"/>
        <v>1.0761307657859387</v>
      </c>
      <c r="G66" s="20">
        <f t="shared" si="6"/>
        <v>1.5822594299689587</v>
      </c>
      <c r="H66" s="40">
        <f t="shared" si="6"/>
        <v>2.4445574771108838</v>
      </c>
      <c r="I66" s="20">
        <f t="shared" si="6"/>
        <v>3.7424607107461405</v>
      </c>
      <c r="J66" s="20">
        <f t="shared" si="6"/>
        <v>6.7122905027932926</v>
      </c>
      <c r="K66" s="20">
        <f t="shared" si="6"/>
        <v>12.812893843916626</v>
      </c>
      <c r="L66" s="20">
        <f t="shared" si="6"/>
        <v>52.813186813186789</v>
      </c>
    </row>
    <row r="67" spans="2:33">
      <c r="B67" s="43">
        <f t="shared" si="5"/>
        <v>9.5</v>
      </c>
      <c r="D67" s="20">
        <f t="shared" si="6"/>
        <v>0.56782534972446008</v>
      </c>
      <c r="E67" s="20">
        <f t="shared" si="6"/>
        <v>0.81442716928689407</v>
      </c>
      <c r="F67" s="20">
        <f t="shared" si="6"/>
        <v>1.2078449053201084</v>
      </c>
      <c r="G67" s="20">
        <f t="shared" si="6"/>
        <v>1.7815884476534283</v>
      </c>
      <c r="H67" s="40">
        <f t="shared" si="6"/>
        <v>2.7675619834710741</v>
      </c>
      <c r="I67" s="20">
        <f t="shared" si="6"/>
        <v>4.2721078573499565</v>
      </c>
      <c r="J67" s="20">
        <f t="shared" si="6"/>
        <v>7.8104956268221528</v>
      </c>
      <c r="K67" s="20">
        <f t="shared" si="6"/>
        <v>15.526343519494201</v>
      </c>
      <c r="L67" s="20">
        <f t="shared" si="6"/>
        <v>87.836065573770426</v>
      </c>
    </row>
    <row r="68" spans="2:33">
      <c r="B68" s="43">
        <f t="shared" si="5"/>
        <v>10</v>
      </c>
      <c r="D68" s="20">
        <f t="shared" si="6"/>
        <v>0.63151180097809956</v>
      </c>
      <c r="E68" s="20">
        <f t="shared" si="6"/>
        <v>0.90702848915841372</v>
      </c>
      <c r="F68" s="20">
        <f t="shared" si="6"/>
        <v>1.3481615978211536</v>
      </c>
      <c r="G68" s="20">
        <f t="shared" si="6"/>
        <v>1.9950100758084641</v>
      </c>
      <c r="H68" s="40">
        <f t="shared" si="6"/>
        <v>3.1164742917103876</v>
      </c>
      <c r="I68" s="20">
        <f t="shared" si="6"/>
        <v>4.8522204069508383</v>
      </c>
      <c r="J68" s="20">
        <f t="shared" si="6"/>
        <v>9.0548780487804841</v>
      </c>
      <c r="K68" s="20">
        <f t="shared" si="6"/>
        <v>18.851702250432776</v>
      </c>
      <c r="L68" s="20">
        <f t="shared" si="6"/>
        <v>191.61290322580618</v>
      </c>
    </row>
    <row r="69" spans="2:33">
      <c r="E69" s="6"/>
    </row>
    <row r="70" spans="2:33">
      <c r="E70" s="6"/>
    </row>
    <row r="71" spans="2:33">
      <c r="B71" s="13" t="s">
        <v>41</v>
      </c>
      <c r="D71" s="15" t="s">
        <v>28</v>
      </c>
      <c r="G71" s="27" t="s">
        <v>50</v>
      </c>
    </row>
    <row r="72" spans="2:33">
      <c r="C72" s="2"/>
      <c r="E72" s="6"/>
    </row>
    <row r="73" spans="2:33">
      <c r="C73" s="14" t="s">
        <v>39</v>
      </c>
      <c r="D73" s="15">
        <v>2</v>
      </c>
      <c r="E73" s="15">
        <v>2.8</v>
      </c>
      <c r="F73" s="15">
        <v>4</v>
      </c>
      <c r="G73" s="1">
        <v>5.6</v>
      </c>
      <c r="H73" s="1">
        <v>8</v>
      </c>
      <c r="I73" s="1">
        <v>11</v>
      </c>
      <c r="J73" s="1">
        <v>16</v>
      </c>
      <c r="K73" s="1">
        <v>22</v>
      </c>
      <c r="L73" s="1">
        <v>32</v>
      </c>
    </row>
    <row r="74" spans="2:33">
      <c r="B74" s="13" t="s">
        <v>37</v>
      </c>
      <c r="E74" s="6"/>
    </row>
    <row r="75" spans="2:33">
      <c r="B75" s="42">
        <v>0</v>
      </c>
      <c r="C75" s="23"/>
      <c r="D75" s="24">
        <f t="shared" ref="D75:L84" si="7">IF((($E$5*$E$5/D$73/$E$6+$E$5)/1000-$B75)&gt;0,($B75*(($E$5*$E$5/D$73/$E$6+$E$5)/1000-$E$5/1000)/(($E$5*$E$5/D$73/$E$6+$E$5)/1000-$B75))-($B75*(($E$5*$E$5/D$73/$E$6+$E$5)/1000-$E$5/1000)/(($E$5*$E$5/D$73/$E$6+$E$5)/1000+$B75-2*$E$5/1000)),"infinity")</f>
        <v>0</v>
      </c>
      <c r="E75" s="24">
        <f t="shared" si="7"/>
        <v>0</v>
      </c>
      <c r="F75" s="24">
        <f t="shared" si="7"/>
        <v>0</v>
      </c>
      <c r="G75" s="24">
        <f t="shared" si="7"/>
        <v>0</v>
      </c>
      <c r="H75" s="39">
        <f t="shared" si="7"/>
        <v>0</v>
      </c>
      <c r="I75" s="24">
        <f t="shared" si="7"/>
        <v>0</v>
      </c>
      <c r="J75" s="24">
        <f t="shared" si="7"/>
        <v>0</v>
      </c>
      <c r="K75" s="24">
        <f t="shared" si="7"/>
        <v>0</v>
      </c>
      <c r="L75" s="24">
        <f t="shared" si="7"/>
        <v>0</v>
      </c>
    </row>
    <row r="76" spans="2:33">
      <c r="B76" s="43">
        <f>B75+0.5</f>
        <v>0.5</v>
      </c>
      <c r="D76" s="20">
        <f t="shared" si="7"/>
        <v>2.4000138240796165E-3</v>
      </c>
      <c r="E76" s="20">
        <f t="shared" si="7"/>
        <v>3.3600379334842723E-3</v>
      </c>
      <c r="F76" s="20">
        <f t="shared" si="7"/>
        <v>4.8001105945481015E-3</v>
      </c>
      <c r="G76" s="20">
        <f t="shared" si="7"/>
        <v>6.7203034781525006E-3</v>
      </c>
      <c r="H76" s="40">
        <f t="shared" si="7"/>
        <v>9.6008848175447303E-3</v>
      </c>
      <c r="I76" s="20">
        <f t="shared" si="7"/>
        <v>1.3202300368816255E-2</v>
      </c>
      <c r="J76" s="20">
        <f t="shared" si="7"/>
        <v>1.9207080498154894E-2</v>
      </c>
      <c r="K76" s="20">
        <f t="shared" si="7"/>
        <v>2.6418412576829531E-2</v>
      </c>
      <c r="L76" s="20">
        <f t="shared" si="7"/>
        <v>3.8456706721463174E-2</v>
      </c>
    </row>
    <row r="77" spans="2:33">
      <c r="B77" s="43">
        <f t="shared" ref="B77:B95" si="8">B76+0.5</f>
        <v>1</v>
      </c>
      <c r="D77" s="20">
        <f t="shared" si="7"/>
        <v>1.0800314937183697E-2</v>
      </c>
      <c r="E77" s="20">
        <f t="shared" si="7"/>
        <v>1.5120864211824681E-2</v>
      </c>
      <c r="F77" s="20">
        <f t="shared" si="7"/>
        <v>2.1602519717899837E-2</v>
      </c>
      <c r="G77" s="20">
        <f t="shared" si="7"/>
        <v>3.0246914880297182E-2</v>
      </c>
      <c r="H77" s="40">
        <f t="shared" si="7"/>
        <v>4.3220164800089056E-2</v>
      </c>
      <c r="I77" s="20">
        <f t="shared" si="7"/>
        <v>5.9452442404921091E-2</v>
      </c>
      <c r="J77" s="20">
        <f t="shared" si="7"/>
        <v>8.6561544617026032E-2</v>
      </c>
      <c r="K77" s="20">
        <f t="shared" si="7"/>
        <v>0.11922065338457599</v>
      </c>
      <c r="L77" s="20">
        <f t="shared" si="7"/>
        <v>0.17409964690012358</v>
      </c>
    </row>
    <row r="78" spans="2:33">
      <c r="B78" s="43">
        <f t="shared" si="8"/>
        <v>1.5</v>
      </c>
      <c r="D78" s="20">
        <f t="shared" si="7"/>
        <v>2.5201778237472494E-2</v>
      </c>
      <c r="E78" s="20">
        <f t="shared" si="7"/>
        <v>3.5284879814194703E-2</v>
      </c>
      <c r="F78" s="20">
        <f t="shared" si="7"/>
        <v>5.0414228911968006E-2</v>
      </c>
      <c r="G78" s="20">
        <f t="shared" si="7"/>
        <v>7.0599054719319598E-2</v>
      </c>
      <c r="H78" s="40">
        <f t="shared" si="7"/>
        <v>0.10091392778791519</v>
      </c>
      <c r="I78" s="20">
        <f t="shared" si="7"/>
        <v>0.13889646617325879</v>
      </c>
      <c r="J78" s="20">
        <f t="shared" si="7"/>
        <v>0.20251452318437679</v>
      </c>
      <c r="K78" s="20">
        <f t="shared" si="7"/>
        <v>0.27958704710731097</v>
      </c>
      <c r="L78" s="20">
        <f t="shared" si="7"/>
        <v>0.41061712495013936</v>
      </c>
    </row>
    <row r="79" spans="2:33">
      <c r="B79" s="43">
        <f t="shared" si="8"/>
        <v>2</v>
      </c>
      <c r="D79" s="20">
        <f t="shared" si="7"/>
        <v>4.5605926946266306E-2</v>
      </c>
      <c r="E79" s="20">
        <f t="shared" si="7"/>
        <v>6.3856265570136017E-2</v>
      </c>
      <c r="F79" s="20">
        <f t="shared" si="7"/>
        <v>9.1247434066125122E-2</v>
      </c>
      <c r="G79" s="20">
        <f t="shared" si="7"/>
        <v>0.12781022409911547</v>
      </c>
      <c r="H79" s="40">
        <f t="shared" si="7"/>
        <v>0.18278006555711679</v>
      </c>
      <c r="I79" s="20">
        <f t="shared" si="7"/>
        <v>0.25178985895460948</v>
      </c>
      <c r="J79" s="20">
        <f t="shared" si="7"/>
        <v>0.36785965057205394</v>
      </c>
      <c r="K79" s="20">
        <f t="shared" si="7"/>
        <v>0.50961375788087815</v>
      </c>
      <c r="L79" s="20">
        <f t="shared" si="7"/>
        <v>0.75470898686276766</v>
      </c>
    </row>
    <row r="80" spans="2:33">
      <c r="B80" s="43">
        <f t="shared" si="8"/>
        <v>2.5</v>
      </c>
      <c r="D80" s="20">
        <f t="shared" si="7"/>
        <v>7.2014933016510518E-2</v>
      </c>
      <c r="E80" s="20">
        <f t="shared" si="7"/>
        <v>0.10084098435757216</v>
      </c>
      <c r="F80" s="20">
        <f t="shared" si="7"/>
        <v>0.14411953851002179</v>
      </c>
      <c r="G80" s="20">
        <f t="shared" si="7"/>
        <v>0.2019282752817535</v>
      </c>
      <c r="H80" s="40">
        <f t="shared" si="7"/>
        <v>0.28895869560191967</v>
      </c>
      <c r="I80" s="20">
        <f t="shared" si="7"/>
        <v>0.39849964481203415</v>
      </c>
      <c r="J80" s="20">
        <f t="shared" si="7"/>
        <v>0.58374692884254653</v>
      </c>
      <c r="K80" s="20">
        <f t="shared" si="7"/>
        <v>0.81238314812091694</v>
      </c>
      <c r="L80" s="20">
        <f t="shared" si="7"/>
        <v>1.2165811905733883</v>
      </c>
    </row>
    <row r="81" spans="2:12">
      <c r="B81" s="43">
        <f t="shared" si="8"/>
        <v>3</v>
      </c>
      <c r="D81" s="20">
        <f t="shared" si="7"/>
        <v>0.10443161771658005</v>
      </c>
      <c r="E81" s="20">
        <f t="shared" si="7"/>
        <v>0.14624678424574045</v>
      </c>
      <c r="F81" s="20">
        <f t="shared" si="7"/>
        <v>0.2090531717531201</v>
      </c>
      <c r="G81" s="20">
        <f t="shared" si="7"/>
        <v>0.29301551287315153</v>
      </c>
      <c r="H81" s="40">
        <f t="shared" si="7"/>
        <v>0.41963276827074614</v>
      </c>
      <c r="I81" s="20">
        <f t="shared" si="7"/>
        <v>0.57950741284547114</v>
      </c>
      <c r="J81" s="20">
        <f t="shared" si="7"/>
        <v>0.85170314523202828</v>
      </c>
      <c r="K81" s="20">
        <f t="shared" si="7"/>
        <v>1.1920702540023105</v>
      </c>
      <c r="L81" s="20">
        <f t="shared" si="7"/>
        <v>1.8107445837230016</v>
      </c>
    </row>
    <row r="82" spans="2:12">
      <c r="B82" s="43">
        <f t="shared" si="8"/>
        <v>3.5</v>
      </c>
      <c r="D82" s="20">
        <f t="shared" si="7"/>
        <v>0.14285945238970665</v>
      </c>
      <c r="E82" s="20">
        <f t="shared" si="7"/>
        <v>0.20008320258615298</v>
      </c>
      <c r="F82" s="20">
        <f t="shared" si="7"/>
        <v>0.28607621390872096</v>
      </c>
      <c r="G82" s="20">
        <f t="shared" si="7"/>
        <v>0.40114882602824853</v>
      </c>
      <c r="H82" s="40">
        <f t="shared" si="7"/>
        <v>0.57502886419396715</v>
      </c>
      <c r="I82" s="20">
        <f t="shared" si="7"/>
        <v>0.79541333115983814</v>
      </c>
      <c r="J82" s="20">
        <f t="shared" si="7"/>
        <v>1.1736595295893699</v>
      </c>
      <c r="K82" s="20">
        <f t="shared" si="7"/>
        <v>1.6540924192443187</v>
      </c>
      <c r="L82" s="20">
        <f t="shared" si="7"/>
        <v>2.5572406442240743</v>
      </c>
    </row>
    <row r="83" spans="2:12">
      <c r="B83" s="43">
        <f t="shared" si="8"/>
        <v>4</v>
      </c>
      <c r="D83" s="20">
        <f t="shared" si="7"/>
        <v>0.18730255938941953</v>
      </c>
      <c r="E83" s="20">
        <f t="shared" si="7"/>
        <v>0.26236157105562041</v>
      </c>
      <c r="F83" s="20">
        <f t="shared" si="7"/>
        <v>0.37522182585185382</v>
      </c>
      <c r="G83" s="20">
        <f t="shared" si="7"/>
        <v>0.52641985220148824</v>
      </c>
      <c r="H83" s="40">
        <f t="shared" si="7"/>
        <v>0.75541818853300979</v>
      </c>
      <c r="I83" s="20">
        <f t="shared" si="7"/>
        <v>1.046941209644781</v>
      </c>
      <c r="J83" s="20">
        <f t="shared" si="7"/>
        <v>1.5519876053229189</v>
      </c>
      <c r="K83" s="20">
        <f t="shared" si="7"/>
        <v>2.2053124468939727</v>
      </c>
      <c r="L83" s="20">
        <f t="shared" si="7"/>
        <v>3.4835010078334117</v>
      </c>
    </row>
    <row r="84" spans="2:12">
      <c r="B84" s="43">
        <f t="shared" si="8"/>
        <v>4.5</v>
      </c>
      <c r="D84" s="20">
        <f t="shared" si="7"/>
        <v>0.23776571319146633</v>
      </c>
      <c r="E84" s="20">
        <f t="shared" si="7"/>
        <v>0.33309502165633464</v>
      </c>
      <c r="F84" s="20">
        <f t="shared" si="7"/>
        <v>0.47652848517210167</v>
      </c>
      <c r="G84" s="20">
        <f t="shared" si="7"/>
        <v>0.66893517309661199</v>
      </c>
      <c r="H84" s="40">
        <f t="shared" si="7"/>
        <v>0.96111777025855005</v>
      </c>
      <c r="I84" s="20">
        <f t="shared" si="7"/>
        <v>1.33494469234653</v>
      </c>
      <c r="J84" s="20">
        <f t="shared" si="7"/>
        <v>1.9895445081872767</v>
      </c>
      <c r="K84" s="20">
        <f t="shared" si="7"/>
        <v>2.854310139362326</v>
      </c>
      <c r="L84" s="20">
        <f t="shared" si="7"/>
        <v>4.6271916841419749</v>
      </c>
    </row>
    <row r="85" spans="2:12">
      <c r="B85" s="43">
        <f t="shared" si="8"/>
        <v>5</v>
      </c>
      <c r="D85" s="20">
        <f t="shared" ref="D85:L95" si="9">IF((($E$5*$E$5/D$73/$E$6+$E$5)/1000-$B85)&gt;0,($B85*(($E$5*$E$5/D$73/$E$6+$E$5)/1000-$E$5/1000)/(($E$5*$E$5/D$73/$E$6+$E$5)/1000-$B85))-($B85*(($E$5*$E$5/D$73/$E$6+$E$5)/1000-$E$5/1000)/(($E$5*$E$5/D$73/$E$6+$E$5)/1000+$B85-2*$E$5/1000)),"infinity")</f>
        <v>0.29425434168277675</v>
      </c>
      <c r="E85" s="20">
        <f t="shared" si="9"/>
        <v>0.41229849367895355</v>
      </c>
      <c r="F85" s="20">
        <f t="shared" si="9"/>
        <v>0.59004002799438826</v>
      </c>
      <c r="G85" s="20">
        <f t="shared" si="9"/>
        <v>0.82881654360220391</v>
      </c>
      <c r="H85" s="40">
        <f t="shared" si="9"/>
        <v>1.1924918764532988</v>
      </c>
      <c r="I85" s="20">
        <f t="shared" si="9"/>
        <v>1.6604146799921393</v>
      </c>
      <c r="J85" s="20">
        <f t="shared" si="9"/>
        <v>2.4897294426257934</v>
      </c>
      <c r="K85" s="20">
        <f t="shared" si="9"/>
        <v>3.6117434330039013</v>
      </c>
      <c r="L85" s="20">
        <f t="shared" si="9"/>
        <v>6.0406523575803206</v>
      </c>
    </row>
    <row r="86" spans="2:12">
      <c r="B86" s="43">
        <f t="shared" si="8"/>
        <v>5.5</v>
      </c>
      <c r="D86" s="20">
        <f t="shared" si="9"/>
        <v>0.35677452762812312</v>
      </c>
      <c r="E86" s="20">
        <f t="shared" si="9"/>
        <v>0.49998874163558149</v>
      </c>
      <c r="F86" s="20">
        <f t="shared" si="9"/>
        <v>0.71580569675289318</v>
      </c>
      <c r="G86" s="20">
        <f t="shared" si="9"/>
        <v>1.0062011546368783</v>
      </c>
      <c r="H86" s="40">
        <f t="shared" si="9"/>
        <v>1.4499536535577402</v>
      </c>
      <c r="I86" s="20">
        <f t="shared" si="9"/>
        <v>2.024488105672785</v>
      </c>
      <c r="J86" s="20">
        <f t="shared" si="9"/>
        <v>3.0565534426877354</v>
      </c>
      <c r="K86" s="20">
        <f t="shared" si="9"/>
        <v>4.4908294705449059</v>
      </c>
      <c r="L86" s="20">
        <f t="shared" si="9"/>
        <v>7.7980318502777868</v>
      </c>
    </row>
    <row r="87" spans="2:12">
      <c r="B87" s="43">
        <f t="shared" si="8"/>
        <v>6</v>
      </c>
      <c r="D87" s="20">
        <f t="shared" si="9"/>
        <v>0.42533301031520754</v>
      </c>
      <c r="E87" s="20">
        <f t="shared" si="9"/>
        <v>0.59618434417057209</v>
      </c>
      <c r="F87" s="20">
        <f t="shared" si="9"/>
        <v>0.85388019401573079</v>
      </c>
      <c r="G87" s="20">
        <f t="shared" si="9"/>
        <v>1.2012419309716167</v>
      </c>
      <c r="H87" s="40">
        <f t="shared" si="9"/>
        <v>1.7339670095632691</v>
      </c>
      <c r="I87" s="20">
        <f t="shared" si="9"/>
        <v>2.4284582124799288</v>
      </c>
      <c r="J87" s="20">
        <f t="shared" si="9"/>
        <v>3.6947252404702526</v>
      </c>
      <c r="K87" s="20">
        <f t="shared" si="9"/>
        <v>5.5079894372208713</v>
      </c>
      <c r="L87" s="20">
        <f t="shared" si="9"/>
        <v>10.007199152686113</v>
      </c>
    </row>
    <row r="88" spans="2:12">
      <c r="B88" s="43">
        <f t="shared" si="8"/>
        <v>6.5</v>
      </c>
      <c r="D88" s="20">
        <f t="shared" si="9"/>
        <v>0.4999371873790226</v>
      </c>
      <c r="E88" s="20">
        <f t="shared" si="9"/>
        <v>0.70090571395796442</v>
      </c>
      <c r="F88" s="20">
        <f t="shared" si="9"/>
        <v>1.0043237424707909</v>
      </c>
      <c r="G88" s="20">
        <f t="shared" si="9"/>
        <v>1.4141078652472272</v>
      </c>
      <c r="H88" s="40">
        <f t="shared" si="9"/>
        <v>2.0450487534379098</v>
      </c>
      <c r="I88" s="20">
        <f t="shared" si="9"/>
        <v>2.8737865118260668</v>
      </c>
      <c r="J88" s="20">
        <f t="shared" si="9"/>
        <v>4.4097568697510452</v>
      </c>
      <c r="K88" s="20">
        <f t="shared" si="9"/>
        <v>6.6837213215384086</v>
      </c>
      <c r="L88" s="20">
        <f t="shared" si="9"/>
        <v>12.830582845675227</v>
      </c>
    </row>
    <row r="89" spans="2:12">
      <c r="B89" s="43">
        <f t="shared" si="8"/>
        <v>7</v>
      </c>
      <c r="D89" s="20">
        <f t="shared" si="9"/>
        <v>0.58059511680640163</v>
      </c>
      <c r="E89" s="20">
        <f t="shared" si="9"/>
        <v>0.81417510859549136</v>
      </c>
      <c r="F89" s="20">
        <f t="shared" si="9"/>
        <v>1.1672021511962569</v>
      </c>
      <c r="G89" s="20">
        <f t="shared" si="9"/>
        <v>1.6449843895635974</v>
      </c>
      <c r="H89" s="40">
        <f t="shared" si="9"/>
        <v>2.3837710105807179</v>
      </c>
      <c r="I89" s="20">
        <f t="shared" si="9"/>
        <v>3.3621166362536687</v>
      </c>
      <c r="J89" s="20">
        <f t="shared" si="9"/>
        <v>5.2080937154950293</v>
      </c>
      <c r="K89" s="20">
        <f t="shared" si="9"/>
        <v>8.0437961206788451</v>
      </c>
      <c r="L89" s="20">
        <f t="shared" si="9"/>
        <v>16.523817560632942</v>
      </c>
    </row>
    <row r="90" spans="2:12">
      <c r="B90" s="43">
        <f t="shared" si="8"/>
        <v>7.5</v>
      </c>
      <c r="D90" s="20">
        <f t="shared" si="9"/>
        <v>0.667315519121777</v>
      </c>
      <c r="E90" s="20">
        <f t="shared" si="9"/>
        <v>0.93601664250600614</v>
      </c>
      <c r="F90" s="20">
        <f t="shared" si="9"/>
        <v>1.3425868883528942</v>
      </c>
      <c r="G90" s="20">
        <f t="shared" si="9"/>
        <v>1.8940737861852099</v>
      </c>
      <c r="H90" s="40">
        <f t="shared" si="9"/>
        <v>2.7507639358822535</v>
      </c>
      <c r="I90" s="20">
        <f t="shared" si="9"/>
        <v>3.8952903419471543</v>
      </c>
      <c r="J90" s="20">
        <f t="shared" si="9"/>
        <v>6.0972751588587357</v>
      </c>
      <c r="K90" s="20">
        <f t="shared" si="9"/>
        <v>9.620922520134334</v>
      </c>
      <c r="L90" s="20">
        <f t="shared" si="9"/>
        <v>21.512850859738794</v>
      </c>
    </row>
    <row r="91" spans="2:12">
      <c r="B91" s="43">
        <f t="shared" si="8"/>
        <v>8</v>
      </c>
      <c r="D91" s="20">
        <f t="shared" si="9"/>
        <v>0.76010777975524224</v>
      </c>
      <c r="E91" s="20">
        <f t="shared" si="9"/>
        <v>1.0664562998582889</v>
      </c>
      <c r="F91" s="20">
        <f t="shared" si="9"/>
        <v>1.530555160449163</v>
      </c>
      <c r="G91" s="20">
        <f t="shared" si="9"/>
        <v>2.1615956390856859</v>
      </c>
      <c r="H91" s="40">
        <f t="shared" si="9"/>
        <v>3.1467187490664399</v>
      </c>
      <c r="I91" s="20">
        <f t="shared" si="9"/>
        <v>4.475365965401898</v>
      </c>
      <c r="J91" s="20">
        <f t="shared" si="9"/>
        <v>7.0861339010213573</v>
      </c>
      <c r="K91" s="20">
        <f t="shared" si="9"/>
        <v>11.457105264791469</v>
      </c>
      <c r="L91" s="20">
        <f t="shared" si="9"/>
        <v>28.562992244605258</v>
      </c>
    </row>
    <row r="92" spans="2:12">
      <c r="B92" s="43">
        <f t="shared" si="8"/>
        <v>8.5</v>
      </c>
      <c r="D92" s="20">
        <f t="shared" si="9"/>
        <v>0.85898195159416169</v>
      </c>
      <c r="E92" s="20">
        <f t="shared" si="9"/>
        <v>1.2055219485201949</v>
      </c>
      <c r="F92" s="20">
        <f t="shared" si="9"/>
        <v>1.7311899983447825</v>
      </c>
      <c r="G92" s="20">
        <f t="shared" si="9"/>
        <v>2.4477873282441474</v>
      </c>
      <c r="H92" s="40">
        <f t="shared" si="9"/>
        <v>3.5723911204566248</v>
      </c>
      <c r="I92" s="20">
        <f t="shared" si="9"/>
        <v>5.1046396976229991</v>
      </c>
      <c r="J92" s="20">
        <f t="shared" si="9"/>
        <v>8.1850446776574994</v>
      </c>
      <c r="K92" s="20">
        <f t="shared" si="9"/>
        <v>13.607056034136257</v>
      </c>
      <c r="L92" s="20">
        <f t="shared" si="9"/>
        <v>39.19946709221206</v>
      </c>
    </row>
    <row r="93" spans="2:12">
      <c r="B93" s="43">
        <f t="shared" si="8"/>
        <v>9</v>
      </c>
      <c r="D93" s="20">
        <f t="shared" si="9"/>
        <v>0.96394875771956379</v>
      </c>
      <c r="E93" s="20">
        <f t="shared" si="9"/>
        <v>1.3532433550582379</v>
      </c>
      <c r="F93" s="20">
        <f t="shared" si="9"/>
        <v>1.9445803501733607</v>
      </c>
      <c r="G93" s="20">
        <f t="shared" si="9"/>
        <v>2.7529045688095177</v>
      </c>
      <c r="H93" s="40">
        <f t="shared" si="9"/>
        <v>4.0286049392071259</v>
      </c>
      <c r="I93" s="20">
        <f t="shared" si="9"/>
        <v>5.7856701101432195</v>
      </c>
      <c r="J93" s="20">
        <f t="shared" si="9"/>
        <v>9.4062366911341009</v>
      </c>
      <c r="K93" s="20">
        <f t="shared" si="9"/>
        <v>16.143245362122496</v>
      </c>
      <c r="L93" s="20">
        <f t="shared" si="9"/>
        <v>56.959864984023717</v>
      </c>
    </row>
    <row r="94" spans="2:12">
      <c r="B94" s="43">
        <f t="shared" si="8"/>
        <v>9.5</v>
      </c>
      <c r="D94" s="20">
        <f t="shared" si="9"/>
        <v>1.0750195943287775</v>
      </c>
      <c r="E94" s="20">
        <f t="shared" si="9"/>
        <v>1.5096522007987208</v>
      </c>
      <c r="F94" s="20">
        <f t="shared" si="9"/>
        <v>2.1708211813804965</v>
      </c>
      <c r="G94" s="20">
        <f t="shared" si="9"/>
        <v>3.0772219974668875</v>
      </c>
      <c r="H94" s="40">
        <f t="shared" si="9"/>
        <v>4.5162565004423536</v>
      </c>
      <c r="I94" s="20">
        <f t="shared" si="9"/>
        <v>6.5213064529842111</v>
      </c>
      <c r="J94" s="20">
        <f t="shared" si="9"/>
        <v>10.764189121860742</v>
      </c>
      <c r="K94" s="20">
        <f t="shared" si="9"/>
        <v>19.163593581207358</v>
      </c>
      <c r="L94" s="20">
        <f t="shared" si="9"/>
        <v>92.342373395469338</v>
      </c>
    </row>
    <row r="95" spans="2:12">
      <c r="B95" s="43">
        <f t="shared" si="8"/>
        <v>10</v>
      </c>
      <c r="D95" s="20">
        <f t="shared" si="9"/>
        <v>1.1922065338457593</v>
      </c>
      <c r="E95" s="20">
        <f t="shared" si="9"/>
        <v>1.6747820989667535</v>
      </c>
      <c r="F95" s="20">
        <f t="shared" si="9"/>
        <v>2.410013582090011</v>
      </c>
      <c r="G95" s="20">
        <f t="shared" si="9"/>
        <v>3.4210338085747711</v>
      </c>
      <c r="H95" s="40">
        <f t="shared" si="9"/>
        <v>5.0363191527317177</v>
      </c>
      <c r="I95" s="20">
        <f t="shared" si="9"/>
        <v>7.314721349138221</v>
      </c>
      <c r="J95" s="20">
        <f t="shared" si="9"/>
        <v>12.276136183270722</v>
      </c>
      <c r="K95" s="20">
        <f t="shared" si="9"/>
        <v>22.803559030401324</v>
      </c>
      <c r="L95" s="20">
        <f t="shared" si="9"/>
        <v>196.48574982137632</v>
      </c>
    </row>
    <row r="99" spans="3:12">
      <c r="C99" s="49" t="s">
        <v>69</v>
      </c>
      <c r="D99" t="s">
        <v>70</v>
      </c>
      <c r="F99" s="50" t="s">
        <v>71</v>
      </c>
      <c r="G99" t="s">
        <v>72</v>
      </c>
      <c r="H99"/>
      <c r="L99" s="51" t="s">
        <v>73</v>
      </c>
    </row>
  </sheetData>
  <hyperlinks>
    <hyperlink ref="L99" r:id="rId1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theory</vt:lpstr>
      <vt:lpstr>calculator</vt:lpstr>
      <vt:lpstr>charts - absolute</vt:lpstr>
      <vt:lpstr>charts - relative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 Wiktor</dc:creator>
  <cp:lastModifiedBy>Adam Wiktor</cp:lastModifiedBy>
  <cp:lastPrinted>2013-03-23T17:19:41Z</cp:lastPrinted>
  <dcterms:created xsi:type="dcterms:W3CDTF">2011-03-05T15:39:04Z</dcterms:created>
  <dcterms:modified xsi:type="dcterms:W3CDTF">2013-03-25T11:49:55Z</dcterms:modified>
</cp:coreProperties>
</file>